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Sheet1!$A$2:$AT$69</definedName>
    <definedName name="_xlnm.Print_Titles" localSheetId="0">Sheet1!$1:$5</definedName>
    <definedName name="_xlnm.Print_Area" localSheetId="0">Sheet1!$A$1:$AB$69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I11" authorId="0">
      <text>
        <r>
          <rPr>
            <b/>
            <sz val="9"/>
            <rFont val="宋体"/>
            <charset val="134"/>
          </rPr>
          <t>Administrator:</t>
        </r>
        <r>
          <rPr>
            <sz val="9"/>
            <rFont val="宋体"/>
            <charset val="134"/>
          </rPr>
          <t xml:space="preserve">
</t>
        </r>
        <r>
          <rPr>
            <sz val="16"/>
            <rFont val="宋体"/>
            <charset val="134"/>
          </rPr>
          <t>三西</t>
        </r>
      </text>
    </comment>
    <comment ref="I13" authorId="0">
      <text>
        <r>
          <rPr>
            <b/>
            <sz val="16"/>
            <rFont val="宋体"/>
            <charset val="134"/>
          </rPr>
          <t>Administrator:</t>
        </r>
        <r>
          <rPr>
            <sz val="16"/>
            <rFont val="宋体"/>
            <charset val="134"/>
          </rPr>
          <t xml:space="preserve">
三西</t>
        </r>
      </text>
    </comment>
    <comment ref="I14" authorId="0">
      <text>
        <r>
          <rPr>
            <b/>
            <sz val="9"/>
            <rFont val="宋体"/>
            <charset val="134"/>
          </rPr>
          <t>A</t>
        </r>
        <r>
          <rPr>
            <b/>
            <sz val="16"/>
            <rFont val="宋体"/>
            <charset val="134"/>
          </rPr>
          <t>dministrator:</t>
        </r>
        <r>
          <rPr>
            <sz val="16"/>
            <rFont val="宋体"/>
            <charset val="134"/>
          </rPr>
          <t xml:space="preserve">
三西</t>
        </r>
      </text>
    </comment>
    <comment ref="I15" authorId="0">
      <text>
        <r>
          <rPr>
            <b/>
            <sz val="9"/>
            <rFont val="宋体"/>
            <charset val="134"/>
          </rPr>
          <t>Administrator:</t>
        </r>
        <r>
          <rPr>
            <sz val="9"/>
            <rFont val="宋体"/>
            <charset val="134"/>
          </rPr>
          <t xml:space="preserve">
</t>
        </r>
        <r>
          <rPr>
            <sz val="16"/>
            <rFont val="宋体"/>
            <charset val="134"/>
          </rPr>
          <t>三西</t>
        </r>
      </text>
    </comment>
    <comment ref="I17" authorId="0">
      <text>
        <r>
          <rPr>
            <b/>
            <sz val="9"/>
            <rFont val="宋体"/>
            <charset val="134"/>
          </rPr>
          <t>Administrator:</t>
        </r>
        <r>
          <rPr>
            <sz val="9"/>
            <rFont val="宋体"/>
            <charset val="134"/>
          </rPr>
          <t xml:space="preserve">
</t>
        </r>
        <r>
          <rPr>
            <sz val="16"/>
            <rFont val="宋体"/>
            <charset val="134"/>
          </rPr>
          <t>三西</t>
        </r>
      </text>
    </comment>
    <comment ref="I19" authorId="0">
      <text>
        <r>
          <rPr>
            <b/>
            <sz val="9"/>
            <rFont val="宋体"/>
            <charset val="134"/>
          </rPr>
          <t>Administrator:</t>
        </r>
        <r>
          <rPr>
            <sz val="9"/>
            <rFont val="宋体"/>
            <charset val="134"/>
          </rPr>
          <t xml:space="preserve">
</t>
        </r>
        <r>
          <rPr>
            <sz val="16"/>
            <rFont val="宋体"/>
            <charset val="134"/>
          </rPr>
          <t>三西</t>
        </r>
      </text>
    </comment>
    <comment ref="I21" authorId="0">
      <text>
        <r>
          <rPr>
            <b/>
            <sz val="9"/>
            <rFont val="宋体"/>
            <charset val="134"/>
          </rPr>
          <t>Administrator:</t>
        </r>
        <r>
          <rPr>
            <sz val="9"/>
            <rFont val="宋体"/>
            <charset val="134"/>
          </rPr>
          <t xml:space="preserve">
</t>
        </r>
        <r>
          <rPr>
            <sz val="16"/>
            <rFont val="宋体"/>
            <charset val="134"/>
          </rPr>
          <t>三西</t>
        </r>
      </text>
    </comment>
    <comment ref="I23" authorId="0">
      <text>
        <r>
          <rPr>
            <b/>
            <sz val="9"/>
            <rFont val="宋体"/>
            <charset val="134"/>
          </rPr>
          <t>Administrator:</t>
        </r>
        <r>
          <rPr>
            <sz val="9"/>
            <rFont val="宋体"/>
            <charset val="134"/>
          </rPr>
          <t xml:space="preserve">
</t>
        </r>
        <r>
          <rPr>
            <sz val="16"/>
            <rFont val="宋体"/>
            <charset val="134"/>
          </rPr>
          <t>三西</t>
        </r>
      </text>
    </comment>
    <comment ref="I27" authorId="0">
      <text>
        <r>
          <rPr>
            <b/>
            <sz val="9"/>
            <rFont val="宋体"/>
            <charset val="134"/>
          </rPr>
          <t>Administrator:</t>
        </r>
        <r>
          <rPr>
            <sz val="9"/>
            <rFont val="宋体"/>
            <charset val="134"/>
          </rPr>
          <t xml:space="preserve">
</t>
        </r>
        <r>
          <rPr>
            <sz val="16"/>
            <rFont val="宋体"/>
            <charset val="134"/>
          </rPr>
          <t>三西13万元</t>
        </r>
      </text>
    </comment>
  </commentList>
</comments>
</file>

<file path=xl/sharedStrings.xml><?xml version="1.0" encoding="utf-8"?>
<sst xmlns="http://schemas.openxmlformats.org/spreadsheetml/2006/main" count="509" uniqueCount="325">
  <si>
    <t>临泽县2025年第一批财政衔接推进乡村振兴补助资金项目计划表</t>
  </si>
  <si>
    <t>序号</t>
  </si>
  <si>
    <t>项目名称</t>
  </si>
  <si>
    <t>建设性质（新建或续建）</t>
  </si>
  <si>
    <t>建设起止年限</t>
  </si>
  <si>
    <t>建设地点（以乡镇为单位细化到村）</t>
  </si>
  <si>
    <t>建设内容与规模</t>
  </si>
  <si>
    <t>投资估算（万元）</t>
  </si>
  <si>
    <t>小计</t>
  </si>
  <si>
    <t>中央财政
衔接资金（其中三西资金928万元）</t>
  </si>
  <si>
    <t>省级财政
衔接资金</t>
  </si>
  <si>
    <t>市级财政
衔接资金</t>
  </si>
  <si>
    <t>县级财政
衔接资金</t>
  </si>
  <si>
    <t>筹资方式（资金来源）衔接资金</t>
  </si>
  <si>
    <t>运营模式</t>
  </si>
  <si>
    <t>绩效目标</t>
  </si>
  <si>
    <t>项目
主管
单位</t>
  </si>
  <si>
    <t>项目
实施
单位</t>
  </si>
  <si>
    <t>入库时间</t>
  </si>
  <si>
    <t>备注</t>
  </si>
  <si>
    <t>项目效益情况</t>
  </si>
  <si>
    <t>利益联结机制
（联农带农机制）</t>
  </si>
  <si>
    <t>受益村数（个）</t>
  </si>
  <si>
    <t>受益户数（万户）</t>
  </si>
  <si>
    <t>受益人数（万人）</t>
  </si>
  <si>
    <t>脱贫村</t>
  </si>
  <si>
    <t>其他村</t>
  </si>
  <si>
    <t>脱贫户（含监测对象）</t>
  </si>
  <si>
    <t>其他农户</t>
  </si>
  <si>
    <t>脱贫人口数（含监测对象）</t>
  </si>
  <si>
    <t>其他人口数</t>
  </si>
  <si>
    <t>中央</t>
  </si>
  <si>
    <t>省级</t>
  </si>
  <si>
    <t>县级</t>
  </si>
  <si>
    <t>项目合计（49个）</t>
  </si>
  <si>
    <t>一、农业产业发展类（33个）</t>
  </si>
  <si>
    <t>（一）村集体经济发展项目（11个）</t>
  </si>
  <si>
    <t>沙河镇西头号村集体经济发展项目</t>
  </si>
  <si>
    <t>新建</t>
  </si>
  <si>
    <t>2025年1月-12月</t>
  </si>
  <si>
    <t>沙河镇西头号村</t>
  </si>
  <si>
    <t>在西头号村流转土地400亩，平整土地，架设输水管网4.05公里，安装水肥一体设备1套，建设管理房1处，沉沙池1处，架设电路230米，配套完善道路等基础设施。</t>
  </si>
  <si>
    <t>项目建成后，采取“村集体公司+基地”的模式运营，通过种植蔬菜等经济作物，增加村集体收入。同时也可以租金和管理费增加收益，带动农户增收致富。</t>
  </si>
  <si>
    <t>项目建成后，产权归属西头号村集体。由西头号村集体公司管理运营，可有效提升土地产出效益和农产品质量，对周边农户有较强的辐射带动能力。每年可按照5%的收益壮大村集体经济。</t>
  </si>
  <si>
    <t>项目建设期间可为5户农户提供务工岗位，增加务工收入；项目建成后吸引附近群众投入农业生产，带动群众增收致富。</t>
  </si>
  <si>
    <t>0.0008</t>
  </si>
  <si>
    <t>0.0030</t>
  </si>
  <si>
    <t>0.0017</t>
  </si>
  <si>
    <t>0.0107</t>
  </si>
  <si>
    <t>县农业
农村局</t>
  </si>
  <si>
    <t>沙河镇
政府</t>
  </si>
  <si>
    <t>沙河镇东寨村集体经济发展项目</t>
  </si>
  <si>
    <t>沙河镇东寨村</t>
  </si>
  <si>
    <t>在东寨村11社建设100亩林果采摘园，铺设渗水砖道路750平方米，安装路沿石700米，铺设植草砖广场1100平方米，安装成品公厕2座，配套10立方米化粪池2个，敷设污水管网150米，自来水管网180米，架设低压线路240米，铺垫产业道路1公里，配套基础设施。</t>
  </si>
  <si>
    <t>项目建成后，采取“村集体+企业+基地+农户”的模式运营，基础设施配套后，为发展农旅融合提供充足条件，奠基果园子基础，同时带动采摘观光产业发展，推动村集体产业发展，壮大村集体经济。</t>
  </si>
  <si>
    <t>项目建成后，产权归属东寨村集体。由东寨村集体公司管理运营，完善基础设施，整合村集体资源，改善周边生态环境和群众生活环境，创建地方特色采摘园，带动收益。每年可按照5%的收益壮大村集体经济。</t>
  </si>
  <si>
    <t>项目建设期间，可为5户农户提供就业岗位，项目建成后，可为1户脱贫户提供工作岗位，每年增加脱贫户工资性收入3000元左右。</t>
  </si>
  <si>
    <t>自然资
源局</t>
  </si>
  <si>
    <t>新华镇新柳村胚胎移植和牛繁育基地建设项目</t>
  </si>
  <si>
    <t>2025年1-12月</t>
  </si>
  <si>
    <t>新华镇新柳村</t>
  </si>
  <si>
    <t>新建钢架草料棚2座1200平方米，青贮池1座300立方米，硬化地坪及道路700平方米，敷设供水管网 400米，埋设高低压线路300米，配套电力附属设施。</t>
  </si>
  <si>
    <t>项目建成后采取村集体“公司+基地+农户”的模式的运行。由村集体公司具体负责管理，增加村集体收入。</t>
  </si>
  <si>
    <t>项目建成后，产权归新柳村集体。由村集体公司负责管理运营，完善“胚胎移植+牛犊回收+扩群繁育”经济提升供应链，同时，通过基础设施配套，可有效改善提升基地环境质量，推动传统肉牛养殖产业转型升级。每年可按照5%的收益壮大村集体经济。</t>
  </si>
  <si>
    <t>在项目建设过程中，可吸纳7名脱贫群众在基地务工，有效增加工资性收入2000元以上。同时，可带动本村群众积极开展和牛胚胎移植，增加养殖收入。</t>
  </si>
  <si>
    <t>新华镇
政府</t>
  </si>
  <si>
    <t>平川镇三一村农田灌溉基础设施建设项目</t>
  </si>
  <si>
    <t>平川镇三一村</t>
  </si>
  <si>
    <t>换填熟土20000方，架设Φ200主管2.2公里，Φ160支管1公里并配套检查井、阀门、出水栓等附属设施。</t>
  </si>
  <si>
    <t>项目资金用于换填熟土、主管和支管架设，建成产权归属三一村集体所有。</t>
  </si>
  <si>
    <t>项目建成后，产权归属三一村集体所有。项目实施后将有效改善村集体110亩土地灌溉条件，通过每亩不低于300元租金的方式向大户租赁，增加村集体收入，同时，可解决10多个劳动力就业。</t>
  </si>
  <si>
    <t>项目实施过程中可就近吸纳有劳动能力的4户脱贫户参与基础设施建设，提升群众工资性收入，人均增加收入1500元。项目完工后，能够有效改善村集体土地灌溉条件。</t>
  </si>
  <si>
    <t>平川镇
政府</t>
  </si>
  <si>
    <t>临泽县板桥镇板桥村珍禽养殖基地基础设施建设项目</t>
  </si>
  <si>
    <t>板桥镇
板桥村</t>
  </si>
  <si>
    <t>修建养殖大棚2座（长138米，宽50米），敷设供水管网500米，架设低压电路500米，改造圈舍3栋，铺垫砂石道路2公里，配套完善饲料仓储等其它附属设施。</t>
  </si>
  <si>
    <t>项目资金主要用于养殖场大棚、砂石道路、供水管网和电路建设。项目建成后，资产归属板桥村集体所有，村委会负责日常监督管护。</t>
  </si>
  <si>
    <t>项目建成后，产权归属板桥村集体所有。由村集体公司负责将养殖大棚租赁临泽县金孔雀珍禽养殖厂经营，实现珍珠鸡、野鸡等珍禽养殖集约化、规模化管理，推进全镇庄园经济持续发展。每年按照投入资金5%的收益壮大村集体经济。</t>
  </si>
  <si>
    <t>项目实施过程中，可吸纳10名农户就地务工，增加收入。项目完工后，能够扩大珍禽品种养殖规模，有效提升养殖效益，</t>
  </si>
  <si>
    <t>板桥
镇政府</t>
  </si>
  <si>
    <t>鸭暖镇暖泉村壮大村集体经济项目</t>
  </si>
  <si>
    <t>鸭暖镇暖泉村</t>
  </si>
  <si>
    <t>建设占地面积350㎡气调保鲜库1座。</t>
  </si>
  <si>
    <t>项目建成后，将采取“村集体公司+基地+农户”的模式运行，合作社通过固定分红与效益分红模式，每年向村集体分红，不断壮大村集体经济。</t>
  </si>
  <si>
    <t>项目建成后，产权归属暖泉村集体。由村集体公司管理运营，实现无花果错峰延期上市销售，增加经济效益，助力特色产业发展。每年可按照5%的收益壮大村集体经济。</t>
  </si>
  <si>
    <t>项目建设过程中，将吸纳周边16户群众务工就业，增加务工群众收入；项目建成后，吸纳群众在无花果基地从事采分拣、包装、储运等工作，为群众提供稳定就业岗位。群众通过务工学习掌握无花果种植销售技术。</t>
  </si>
  <si>
    <t>鸭暖镇
政府</t>
  </si>
  <si>
    <t>倪家营镇高庄村发展壮大村级集体经济项目</t>
  </si>
  <si>
    <t>倪家营镇高庄村</t>
  </si>
  <si>
    <t>修建高标准双面智能化日光温室1座，配套水肥一体化、物联网等智能化设备。</t>
  </si>
  <si>
    <t>该项目建成后，采取“合作社＋村集体+农户”循环发展模式，进行农资“购销+配送+跟踪服务”模式管理，不断壮大村集体收入。</t>
  </si>
  <si>
    <t>项目建成后，产权归属高庄村集体。由高庄村农业发展有限责任公司承接，采取“育苗+冬瓜”的模式进行种植经营，做大冬瓜种植规模，做靓“南冬瓜”品牌，拓宽群众增收渠道。每年可按照5%的收益壮大村集体经济。</t>
  </si>
  <si>
    <t>项目实施后，在发展壮大村集体经济的同时，可吸纳周边20户闲散劳动力就近务工，实现村集体、村集体公司及周边群众三方共赢。</t>
  </si>
  <si>
    <t>0.0020</t>
  </si>
  <si>
    <t>倪家营
镇政府</t>
  </si>
  <si>
    <t>沙河镇合强村曹家湖渔庄建设项目</t>
  </si>
  <si>
    <t>沙河镇合强村</t>
  </si>
  <si>
    <t>对合强村西环路南侧，盘旋路以西村集体120亩鱼池提质增效，平整铺垫道路1公里，硬化鱼池边坡1处，铺设渗水砖3600平方米，植草砖1200平方米，新建150平方米的特色水产品、农特产品销售区，配套建设水、电等附属设施。</t>
  </si>
  <si>
    <t>该项目建成后，采取村集体公司+合作社+农户的模式运营，提供就业岗位，吸引周边农户参与渔业养殖，村集体通过收取服务费、租金增加村集体收入。</t>
  </si>
  <si>
    <t>项目建成后，产权归属合强村集体。由合强村集体公司管理运营，采取“村集体公司+合作社+农户”模式，充分利用本村曹家湖闲置土地资源，盘活土地存量，拓宽产业渠道。每年可按照5%的收益壮大村集体经济。</t>
  </si>
  <si>
    <t>项目建设期间可为5户农户提供务工岗位，吸引闲置劳动力参加务工，项目建成后吸引附近群众投入渔业养殖，带动群众增收致富，增加收入。</t>
  </si>
  <si>
    <t>新华镇向前村乡村食坊建设项目</t>
  </si>
  <si>
    <t>新华镇向前村</t>
  </si>
  <si>
    <r>
      <rPr>
        <sz val="16"/>
        <rFont val="宋体"/>
        <charset val="134"/>
      </rPr>
      <t>平整场地2800平方米，</t>
    </r>
    <r>
      <rPr>
        <u/>
        <sz val="16"/>
        <rFont val="宋体"/>
        <charset val="134"/>
      </rPr>
      <t>新建300平方米加工车间1座，筛选包装车间1座300平方米，建设农产品库房1座600平方米，硬化晾晒场、地坪2300平方米，架设高低压线路150米，敷设供水管网100米。</t>
    </r>
    <r>
      <rPr>
        <sz val="16"/>
        <rFont val="宋体"/>
        <charset val="134"/>
      </rPr>
      <t>购置杂粮清洗加工设备、筛选机，缝包机等设备4台。</t>
    </r>
  </si>
  <si>
    <t>项目建成后将由村集体公司进行运营，通过粮食加工、场地租赁等方式增加村集体收入，带动周边群众调整产业结构，不断壮大村级集体经济。</t>
  </si>
  <si>
    <t>项目建成后，产权归属向前村集体。由村集体公司负责管理运营，采取“村集体公司+基地+农户”的模式，开展杂粮收购、加工、销售。每年可按照5%的收益壮大村集体经济。</t>
  </si>
  <si>
    <t>在项目建设过程中，吸纳10名脱贫群众在基地务工，同时在种植、生产、加工、销售等各环节为脱贫户提供务工岗位，增加工资性收入2000元以上。</t>
  </si>
  <si>
    <t>蓼泉镇蓼泉村村集体农资超市项目</t>
  </si>
  <si>
    <t>蓼泉镇蓼泉村</t>
  </si>
  <si>
    <t>在蓼泉村新建500㎡仓储库1座，架设电路500米，自来水官网300米。</t>
  </si>
  <si>
    <t>项目建成后，产权归属蓼泉村集体。由村集体公司负责运行，通过开展农资销售、水肥一体化、社会化服务等获得收入，每年可按照5%的收益壮大村集体经济。</t>
  </si>
  <si>
    <t>项目建设，可吸纳6户农户就近务工，增加务工收入。项目建成后，可持续扩大经营范围，壮大村集体经济。</t>
  </si>
  <si>
    <t>蓼泉镇
政府</t>
  </si>
  <si>
    <t>蓼泉镇肉苁蓉精深加工建设项目</t>
  </si>
  <si>
    <t>蓼泉镇双泉村</t>
  </si>
  <si>
    <r>
      <rPr>
        <u/>
        <sz val="16"/>
        <rFont val="宋体"/>
        <charset val="134"/>
      </rPr>
      <t>新建肉苁蓉精深加工厂1处，建设硬化地坪2000平方米，库房500平方米，初加工及生产车间1700平方米，铺设供水管网300米，架设200KV变压器1台，高低压线路200米</t>
    </r>
    <r>
      <rPr>
        <sz val="16"/>
        <rFont val="宋体"/>
        <charset val="134"/>
      </rPr>
      <t>。</t>
    </r>
  </si>
  <si>
    <t>项目建成后，由临泽县沙枣生态农林科技有限公司自主开展经营，按照投入资金5%的比例向村集体分红，进一步发展壮大村集体经济。</t>
  </si>
  <si>
    <t>项目建成后，产权归属双泉村集体。由村集体公司负责经营，通过对肉苁蓉分拣、清洗、加工、包装等，形成肉苁蓉切片、苁蓉茶、苁蓉粉等产品，出售产品获得收入，进一步拓展农产品加工空间。每年可按照5%的收益壮大村集体经济。</t>
  </si>
  <si>
    <t>项目实施后，可吸纳周边5户脱贫户就近务工，增加务工收入，同时有力推进产业结构调整，带动村级特色产业发展。</t>
  </si>
  <si>
    <t>（二）蔬菜产业项目（7个）</t>
  </si>
  <si>
    <t>新华镇明泉村戈壁农业示范园建设项目（三期）</t>
  </si>
  <si>
    <t>新华镇明泉村</t>
  </si>
  <si>
    <r>
      <rPr>
        <u/>
        <sz val="16"/>
        <rFont val="宋体"/>
        <charset val="134"/>
      </rPr>
      <t>新建1万立方米蓄水池1座，蓄水池管理房120平方米，安装400KV变压器2台，安装首部系统5套，37KW离心泵5台，敷设供水管网φ160管道4公里，φ125管道6公里，架设高压线路750米，低压线路7.5公里，硬化道路3.5公里，安装冷链设备4套及附属设施，硬化地坪2500平方米，</t>
    </r>
    <r>
      <rPr>
        <sz val="16"/>
        <rFont val="宋体"/>
        <charset val="134"/>
      </rPr>
      <t>修建占地2500平方米的分拣建工车间1座，购置叉车1台、铲车1台、挖机1台。</t>
    </r>
  </si>
  <si>
    <t>项目衔接资金全部用于蓄水池、分拣加工车间建设、双面日光温室、连体日光温室修建、水电配套及地坪硬化，项目建成后，形成明泉村固定资产，以租赁方式壮大村集体经济，同时带动周边群众调整产业结构。</t>
  </si>
  <si>
    <t>项目建成后，产权归属明泉村集体所有。通过项目实施，可有效提升全镇设施农业建设水平，推动全镇产业结构调整。</t>
  </si>
  <si>
    <t>该项目衔接资金主要用于基础设施配套完善，通过招商引资，由甘肃奔冉农业科技有限公司在基地建设钢架保温连体拱棚20座，项目建设过程中，可吸纳周边17名脱贫群众务工，增加工资性收入2000元以上。同时示范带动周边村群众种植甜瓜，助推全镇设施农业提档升级。</t>
  </si>
  <si>
    <t>平川镇三二村育苗中心建设项目（二期）</t>
  </si>
  <si>
    <t>续建</t>
  </si>
  <si>
    <t>平川镇三二村</t>
  </si>
  <si>
    <r>
      <rPr>
        <u/>
        <sz val="16"/>
        <rFont val="宋体"/>
        <charset val="134"/>
      </rPr>
      <t>修建育苗中心12411平方米、硬化道路6824平方米，敷设供水管网3.4公里，供电线路4.6公里，</t>
    </r>
    <r>
      <rPr>
        <sz val="16"/>
        <rFont val="宋体"/>
        <charset val="134"/>
      </rPr>
      <t>购置蔬菜智能化播种机两台。</t>
    </r>
  </si>
  <si>
    <t>项目资金用于育苗中心、道路硬化、供水管网供电线路的建设，建成产权归属三二村集体所有。</t>
  </si>
  <si>
    <t>项目建成后，产权归属三二村集体。由甘肃恒源农业实管理运营，开展西蓝花、辣椒、新品种西红柿等蔬菜育种，甘肃恒源农业按照项目投资的5%进行效益分红，同时可解决70多个劳动力就业。</t>
  </si>
  <si>
    <t>项目实施过程中可就近吸纳有劳动能力的4户脱贫户参与基础设施建设，人均增加收入1500元，同时可吸纳周边70户农户到园区从事生产，增加收入。</t>
  </si>
  <si>
    <t>鸭暖镇张湾村现代设施农业新品种育苗基地建设项目
（续建）</t>
  </si>
  <si>
    <t>鸭暖镇张湾村</t>
  </si>
  <si>
    <t>新建9450平方米双面保温拱棚6座，3000平方米日光温室2座、配套供水管道1.5公里，铺垫道路0.5公里，敷设电力线路0.5公里，配套穴盘育苗机、育苗床、自动喷淋灌溉系统等设备。</t>
  </si>
  <si>
    <t>项目建成后，将采取“村集体公司+基地”的模式运行，通过大棚育苗、种植增加收入，不断壮大村集体经济。</t>
  </si>
  <si>
    <t>项目建成后，产权归属张湾村集体。由张湾村集体公司管理运营，开展辣椒、甜叶菊、制种蔬菜育苗和种植，增加村集体收入。项目建成运营后，按照衔接资金投资5%的收益壮大村集体经济。</t>
  </si>
  <si>
    <t>项目实施过程中，为周边8名群众提供务工岗位。项目建成后可为3户脱贫户提供稳定的就业岗位，增加工资性收入3000元以上。项目实施为全镇特色产业种植提供质优价廉的种苗，降低群众种植成本。</t>
  </si>
  <si>
    <t>沙河镇化音村高标准设施农业示范点建设项目</t>
  </si>
  <si>
    <t>沙河镇化音村</t>
  </si>
  <si>
    <t>在化音村建设1100亩的蔬菜基地，新建占地40亩双面保温大棚16座，建设农资储备库房350平方米，配套建设水、电、路等附属设施。</t>
  </si>
  <si>
    <t>项目建成后，采取“村集体公司+基地”的模式运营，通过种植蔬菜等经济作物，增加村集体收入。同时也可出租保温钢架大棚，以租金和管理费增加收益，带动农户增收致富。</t>
  </si>
  <si>
    <t>项目建成后，产权归属化音村集体。由化音村集体公司管理运营，种植辣椒、西兰花等蔬菜，通过“设施+露地”的种植模式开展蔬菜生产，有效提升设施农业的生产效益和产品品质。每年按照投入衔接资金5%的收益壮大村集体经济。</t>
  </si>
  <si>
    <t>项目建设期间可为6户农户提供务工岗位，增加务工收入；项目建成后可吸引附近群众投入设施农业生产，带动群众增收致富。</t>
  </si>
  <si>
    <t>倪家营镇黄家湾村半地下式日光温室基地基础设施建设项目</t>
  </si>
  <si>
    <t>2025年3月-12月</t>
  </si>
  <si>
    <t>倪家营镇黄家湾村</t>
  </si>
  <si>
    <r>
      <t>修建半地下式智能日光温室6座，硬化地坪2000平方米，修建蓄水池3500立方米，架设400KV变压器1台，架设高压线路300米，低压地埋线500米，架设配套配电箱1个，</t>
    </r>
    <r>
      <rPr>
        <sz val="16"/>
        <rFont val="宋体"/>
        <charset val="134"/>
      </rPr>
      <t>修建引水U型渠300米，配套配备水肥一体化、物联网等智能化设备，换填棚内种植土12000立方米。</t>
    </r>
  </si>
  <si>
    <t>项目建成后，以“科研机构+企业+村集体+农户”的模式，通过招商引资吸纳科研院所运营，可以有效吸引企业及大户参与，吸纳周边农户参与种植，发展以冬瓜为主的设施蔬菜，实现村集体拓收，群众增收。</t>
  </si>
  <si>
    <t>项目建成后，产权归属黄家湾村集体。由临泽县红山湾农旅发展有限公司承接经营，河南省开封市农林科学研究院西瓜研究所提供技术指导，采取“育苗+西瓜/冬瓜”的种植模式进行经营，预计单棚收益可达5万元以上。每年可按照投入衔接资金5%的收益壮大村集体经济。</t>
  </si>
  <si>
    <t>项目实施后，在发展壮大村集体经济的同时，可吸纳周边35户闲散劳动力就近务工，为周边群众提供务工就业场所，拓宽群众增收渠道。</t>
  </si>
  <si>
    <t>县农业农村局</t>
  </si>
  <si>
    <t>倪家营镇汪家墩村智能温室种植基地基础设施建设项目</t>
  </si>
  <si>
    <t>倪家营镇汪家墩村</t>
  </si>
  <si>
    <r>
      <t>拆除废弃大拱棚30座，</t>
    </r>
    <r>
      <rPr>
        <u/>
        <sz val="16"/>
        <rFont val="宋体"/>
        <charset val="134"/>
      </rPr>
      <t>修建双面智能温室6座，架设供水管网500米，高低压线路500米，硬化道路600米，</t>
    </r>
    <r>
      <rPr>
        <sz val="16"/>
        <rFont val="宋体"/>
        <charset val="134"/>
      </rPr>
      <t>配套水肥一体化、物联网等智能化设备，换填棚内种植土10000立方米。</t>
    </r>
  </si>
  <si>
    <t>项目建成后，将采取“村集体公司+企业+农户”的模式，由村集体公司负责租赁运营，吸纳周边农户参与种植，发展以冬瓜为主的设施蔬菜，实现村集体拓收，群众增收。</t>
  </si>
  <si>
    <t>项目建成后，产权归属汪家墩村集体。由临泽县汪家墩社会化农业发展有限责任公司承接，采取“育苗+冬瓜”的种植模式进行经营，持续做大汪家墩冬瓜产业园规模，提升汪家墩冬瓜市场占有率。预计建成后单棚收益可达5万元以上。每年可按照投入衔接资金5%的收益壮大村集体经济。</t>
  </si>
  <si>
    <t>项目实施后，可吸纳周边35户闲散劳动力就近务工，在发展壮大村集体经济的同时，为周边群众提供务工就业场所，拓宽群众增收渠道。</t>
  </si>
  <si>
    <t>鸭暖镇古寨村现代设施农业基地建设项目</t>
  </si>
  <si>
    <t>鸭暖镇古寨村</t>
  </si>
  <si>
    <r>
      <t>新建14400平方米日光温室16座（75m*12m），地埋供电线路500米，铺垫道路350米，</t>
    </r>
    <r>
      <rPr>
        <sz val="16"/>
        <rFont val="宋体"/>
        <charset val="134"/>
      </rPr>
      <t>配套蔬菜育苗滴灌喷灌设施设备。</t>
    </r>
  </si>
  <si>
    <t>项目建成后，产权归属古寨村集体。由古寨村集体公司管理运营，开展柏格蜜瓜、无花果、人参果等特色果蔬种植。项目建成运营后，按照衔接资金投资5%的收益壮大村集体经济。</t>
  </si>
  <si>
    <t>项目实施过程中，为周边20户群众提供务工岗位，项目建成后可为4户脱贫提供稳定的就业岗位，增加工资性收入4000元以上。通过示范引领，带动老旧日光温室改造利用，增加群众生产经营收入。</t>
  </si>
  <si>
    <t>（三）优势特色产业项目（3个）</t>
  </si>
  <si>
    <t>沙河镇沙河村辣椒加工交易建设项目</t>
  </si>
  <si>
    <t>沙河镇沙河村</t>
  </si>
  <si>
    <r>
      <rPr>
        <sz val="16"/>
        <rFont val="宋体"/>
        <charset val="134"/>
      </rPr>
      <t>利用沙河村十一社（原共和空心砖厂）6亩闲置空地建设辣椒初加工及交易场所一处，</t>
    </r>
    <r>
      <rPr>
        <u/>
        <sz val="16"/>
        <rFont val="宋体"/>
        <charset val="134"/>
      </rPr>
      <t>硬化场地3900平方米，新建900平方米库房1处，产品检测室100平方米，配套建设水、电等附属设施。</t>
    </r>
    <r>
      <rPr>
        <sz val="16"/>
        <rFont val="宋体"/>
        <charset val="134"/>
      </rPr>
      <t>修建管理用房100平方米，围墙150米，大门1个，安装60吨地磅1台。</t>
    </r>
  </si>
  <si>
    <t>项目建成后，采取“村集体公司+基地+农户”的模式运营，由村集体公司管理运营，或将库房、晾晒棚等场地进行出租，通过出租实现收益，不断壮大村集体经济。</t>
  </si>
  <si>
    <t>项目建成后，产权归属沙河村集体。由沙河村集体公司管理运营，为村集体带来稳定的收益，带动农户种植辣椒增加收入。每年按照投入衔接资金5%的收益壮大村集体经济。</t>
  </si>
  <si>
    <t>项目建设期间可为5户农户提供务工岗位，增加务工收入；项目建成后，引导群众开展辣椒种植，提高土地产出效益，增加群众收入。</t>
  </si>
  <si>
    <t>临泽小枣产业联盟建设项目</t>
  </si>
  <si>
    <t>沙河镇西寨村</t>
  </si>
  <si>
    <t>在西寨村新建小枣产品开发加工车间900平方米,改造业务用房350平方米，新建红枣存储库房300平方米，钢架大棚200平方米，硬化地坪3000平方米，新建卫生厕所50平方米，新建枣农耕文化体验园1处，栽植枣林80株，配套完善水、电、绿化等附属设施。</t>
  </si>
  <si>
    <t>项目建成后由村集体公司进行运营，通过红枣加工、交易等方式增加村集体收入，带动周边群众调整产业结构，不断壮大村集体经济。</t>
  </si>
  <si>
    <t>项目建成后，产权归属西寨村集体。由西寨村集体公司管理运营，采取“村集体公司+合作社+基地+农户”的模式，打造红枣基地，调动周边群众发展林果业积极性。每年按照投入衔接资金5%的收益壮大村集体经济。</t>
  </si>
  <si>
    <t>项目建设期间可为5户农户提供务工岗位，增加务工收入；项目建成后，可在种植、生产、加工、销售等各环节为脱贫户提供务工岗位，年每人增加工资性收入3000元以上。</t>
  </si>
  <si>
    <t>2025年欠发达国有林场巩固提升任务临泽县治沙林场肉苁蓉产业发展项目</t>
  </si>
  <si>
    <t>临泽县治沙林场</t>
  </si>
  <si>
    <t>建设肉苁蓉采种基地200亩。包括人工接种肉苁蓉200亩，基地封育围栏1775米、基地改造提升(梭梭抚育管理、有害生物防治)、灌溉系统建设(新建200亩滴灌设施1套、蓄水池1000m3、灌溉配套用房21m2).</t>
  </si>
  <si>
    <t>项目资金用于购置肉苁蓉种子、嫁接肉苁蓉、滴灌设施配套架设、采摘基地的抚育管理等，建成产权归临泽县治沙林场所有。</t>
  </si>
  <si>
    <t>项目建成后，产权归属县林草局所有。项目建设可解决肉苁蓉产业发展中种子少，价格贵的瓶颈问题，实现防沙治沙事业以短养长，进而带动当地人民就近务工，增加收入，推动乡村振兴。</t>
  </si>
  <si>
    <t>项目实施过程中可以为林场周边2个村近55户农户、205人实现就近务工，拓宽收入渠道，增加收入。</t>
  </si>
  <si>
    <t>县自然资源局局</t>
  </si>
  <si>
    <t>（四）水产、肉牛及其他养殖业项目（4个）</t>
  </si>
  <si>
    <t>平川镇三一村睿鑫养殖场基础设施建设项目</t>
  </si>
  <si>
    <r>
      <rPr>
        <sz val="16"/>
        <rFont val="宋体"/>
        <charset val="134"/>
      </rPr>
      <t>修建养殖场一处，修建牛舍8栋，</t>
    </r>
    <r>
      <rPr>
        <u/>
        <sz val="16"/>
        <rFont val="宋体"/>
        <charset val="134"/>
      </rPr>
      <t>硬化道路20000平方米，铺设自来水主管2公里、支管1公里、检查井15座，架设500KV变压器1台、高压线800米、低压线1000米，</t>
    </r>
    <r>
      <rPr>
        <sz val="16"/>
        <rFont val="宋体"/>
        <charset val="134"/>
      </rPr>
      <t>修建青贮池4000平方米，防疫室、消毒室、兽医室等工作用房100平方米，并配套相关设施设备。</t>
    </r>
  </si>
  <si>
    <t>项目衔接资金用于道路硬化、自来水架设、检查井修建，电力设施架设。基础设施建设，企业自筹部分用于牛舍等相关设施修建。项目建成后产权归属三一村集体所有。</t>
  </si>
  <si>
    <t>项目建成后，产权归属三一村集体所有。由招商引资企业甘肃睿鑫农牧科技有限公司修建养殖场一处，项目资金配套水、电、路等基础设施。养殖场建成后新增存栏肉牛3000头以上，年出栏2000头以上，实现年养殖经济收入1000万元、利润350万元。有效带动当地肉牛养殖业的发展，同时可吸纳周边有劳动力的农户务工，增加收入。</t>
  </si>
  <si>
    <t>项目实施后，为适应规模养殖场的发展需要，带动4户贫困群众到养殖场务工，提供就业岗位15个，人均增加工资性收入1500元以上。</t>
  </si>
  <si>
    <t>蓼泉镇寨子村养殖小区基础设施建设项目</t>
  </si>
  <si>
    <t>蓼泉镇寨子村</t>
  </si>
  <si>
    <r>
      <rPr>
        <u/>
        <sz val="16"/>
        <rFont val="宋体"/>
        <charset val="134"/>
      </rPr>
      <t>硬化道路1300米，加设砂石路肩2600米，铺垫砂石道路16000平方米，铺设供水管网2600米，接电箱1个，高低压线路1100米，200KV变压器1台，</t>
    </r>
    <r>
      <rPr>
        <sz val="16"/>
        <rFont val="宋体"/>
        <charset val="134"/>
      </rPr>
      <t>新建牛舍5栋。</t>
    </r>
  </si>
  <si>
    <t>基础设施配套后，按照统一标准，由村集体负责日常管理，养殖区农户广泛参与，养殖小区由农户建设经营，基础设施由养殖农户共享。</t>
  </si>
  <si>
    <t>项目建成后，产权归属寨子村集体。项目实施能够改善养殖小区周边基础设施条件和环境卫生，促进场区绿化美化、粪污无害化处理等，推动养殖小区更加规范、干净、整洁。</t>
  </si>
  <si>
    <t>在项目建设过程中，可吸纳周边8户农户就近务工，有效增加周围群众的工资性收入，项目建成后吸引约10户农户参与规模化肉牛养殖，增加收入。</t>
  </si>
  <si>
    <t>蓼泉镇寨子村原生态家禽农场建设项目</t>
  </si>
  <si>
    <r>
      <rPr>
        <u/>
        <sz val="16"/>
        <rFont val="宋体"/>
        <charset val="134"/>
      </rPr>
      <t>硬化地坪2500平方米，铺设渗水砖4000㎡，镶嵌路沿石4000米，修建人行道2000米，铺设供水管网1000米，架设低压线路500米、200kv变压器1台，修建1万立方蓄水池3座，架设桥梁2座，修建公共卫生间2个，</t>
    </r>
    <r>
      <rPr>
        <sz val="16"/>
        <rFont val="宋体"/>
        <charset val="134"/>
      </rPr>
      <t>新建围栏2800米，换填土方20000立方米，</t>
    </r>
    <r>
      <rPr>
        <u/>
        <sz val="16"/>
        <rFont val="宋体"/>
        <charset val="134"/>
      </rPr>
      <t>修</t>
    </r>
    <r>
      <rPr>
        <sz val="16"/>
        <rFont val="宋体"/>
        <charset val="134"/>
      </rPr>
      <t>建管理房240平方米。</t>
    </r>
  </si>
  <si>
    <t>项目建成后，将采取“村集体公司+基地+农户”的模式运行，合作社通过固定分红与效益分红模式，每年向村集体分红，不断壮大村集体经济，提高村集体收益和群众收益。</t>
  </si>
  <si>
    <t>项目建成后，产权归属寨子村集体。由村集体公司运营，通过养殖土鸡、鱼虾，开展观光、露营、烧烤、垂钓等，促进农文渔产业融合发展。每年可按照投入衔接资金5%的收益壮大村集体经济。</t>
  </si>
  <si>
    <t>项目建设过程中，将吸纳周边群众务工就业，增加群众务工收入。建成后，可有效增加周边农户生态果蔬产品销量，提升群众收入。</t>
  </si>
  <si>
    <t>鸭暖镇双泉湖富锶水产养殖基地改造提升项目</t>
  </si>
  <si>
    <t>鸭暖镇白寨村</t>
  </si>
  <si>
    <r>
      <rPr>
        <u/>
        <sz val="16"/>
        <rFont val="宋体"/>
        <charset val="134"/>
      </rPr>
      <t>对220亩水产养殖池塘进行清淤扩建改造，架设400KVA变压器1台、配套供电线路1公里，敷设进出水管道500米，硬化道路1公里，铺垫道路1.5公里，新建水产设施养殖大棚9座，</t>
    </r>
    <r>
      <rPr>
        <sz val="16"/>
        <rFont val="宋体"/>
        <charset val="134"/>
      </rPr>
      <t>配套养殖设施设备及其他附属设施。</t>
    </r>
  </si>
  <si>
    <t>项目建成后，通过扩大鸭暖镇富锶水产养殖规模，丰富养殖业态和品种，发展壮大镇村集体经济，增加村集体经济收入，带动全镇富锶水产生态健康养殖产业发展。</t>
  </si>
  <si>
    <t>项目建成后，产权归属白寨村集体。通过丰森养殖合作社配套养殖设施，采用“棚+塘”接力阶梯养殖，发展加州鲈、澳洲淡水龙虾、精品河蟹等特色水产养殖，带动全镇富锶水产生态健康养殖产业发展。按照衔接资金投资5%的收益壮大村集体经济。</t>
  </si>
  <si>
    <t>项目建成后能进一步盘活集体资产和资源，增加集体收入，同时吸纳周边闲散劳力及有劳动能力的脱贫户，增加务工收入5000元以上，充分利用闲置水域面积，引领群众发展水产养殖产业，拓展增收空间。</t>
  </si>
  <si>
    <t>（五）产业基础设施建设项目（6个）</t>
  </si>
  <si>
    <t>平川镇三二村冷链设施建设项目</t>
  </si>
  <si>
    <r>
      <rPr>
        <u/>
        <sz val="16"/>
        <rFont val="宋体"/>
        <charset val="134"/>
      </rPr>
      <t>修建恒温保鲜库一座，硬化场地550平方米，架设400KV变压器一台，架设供电线路900米</t>
    </r>
    <r>
      <rPr>
        <sz val="16"/>
        <rFont val="宋体"/>
        <charset val="134"/>
      </rPr>
      <t>并配套冷链设备。</t>
    </r>
  </si>
  <si>
    <t>项目建成后，产权归属三二村集体。项目实施后将有效解决2000亩露地葡萄存储条件，通过错峰上市，提升葡萄价格，增加种植户收入。同时，种植户通过租赁方式向村集体上缴租金，增加村集体收入。</t>
  </si>
  <si>
    <t>项目实施过程中可就近吸纳有劳动能力的4户脱贫户参与基础设施建设，人均增加收入1500元，同时可吸纳周边70户农户参加基础设施建设，增加收入。</t>
  </si>
  <si>
    <t>沙河镇东寨村农田灌溉基础设施建设项目</t>
  </si>
  <si>
    <t>东寨村</t>
  </si>
  <si>
    <t>在东寨村9社新建8000立方米蓄水池1座，铺设供水管网1000米，衬砌水渠153米，安装水肥一体设备2套，架设200KW变压器1台，配套管理房、道路等附属设施。</t>
  </si>
  <si>
    <t>项目建成后，产权归属东寨村集体。由东寨村集体公司管理运营，可解决因机井水压不足导致灌溉水量不足问题，为高效节水灌溉提供条件，提高配水用水效率，为发展壮大玉米制种基地，促进产业节约化、规模化发展奠定基础。</t>
  </si>
  <si>
    <t>项目建成后可解决农户耕地灌溉难题，采取水肥一体滴灌设备提高了群众种植收益。项目建设期间及建成后吸引农户前来务工，增加工资性收益。</t>
  </si>
  <si>
    <t>倪家营镇高庄村产业基础设施改造项目</t>
  </si>
  <si>
    <t>架设高低压线路3700米，自来水改造3500米，硬化道路2300米。</t>
  </si>
  <si>
    <t>项目建成后，产权归属高庄村集体。项目的实施，可进一步改善日光温室基础设施功能，有效降低种植户水、电等种植成本，整体提升温室种植效益，为推动实现规模化、科学化种植奠定基础。</t>
  </si>
  <si>
    <t>板桥镇古城村营坡滩基础设施建设项目</t>
  </si>
  <si>
    <t>2025年3-12月</t>
  </si>
  <si>
    <t>板桥镇
古城村</t>
  </si>
  <si>
    <r>
      <rPr>
        <sz val="16"/>
        <rFont val="宋体"/>
        <charset val="134"/>
      </rPr>
      <t>在古城村营坡滩</t>
    </r>
    <r>
      <rPr>
        <u/>
        <sz val="16"/>
        <rFont val="宋体"/>
        <charset val="134"/>
      </rPr>
      <t>建设3万立方蓄水池1座，架设供水管网8公里，配套185千瓦扬程泵2台、37千瓦离心泵2台，新建泵房2座，管理房1座，</t>
    </r>
    <r>
      <rPr>
        <sz val="16"/>
        <rFont val="宋体"/>
        <charset val="134"/>
      </rPr>
      <t>配套建设砂石道路7公里，架设高低压线路1100米，</t>
    </r>
    <r>
      <rPr>
        <u/>
        <sz val="16"/>
        <rFont val="宋体"/>
        <charset val="134"/>
      </rPr>
      <t>200KV变压器、630KV箱式变压器各1台及相关配套附属设施</t>
    </r>
    <r>
      <rPr>
        <sz val="16"/>
        <rFont val="宋体"/>
        <charset val="134"/>
      </rPr>
      <t>。</t>
    </r>
  </si>
  <si>
    <t>项目建成后，产权归属古城村集体。项目建设，可进一步提升小麦、玉米等粮食种植基地水肥一体化利用率，带动产业增效、村集体经济增收，辐射带动基地种植效益，亩均增收350元以上。</t>
  </si>
  <si>
    <t>项目实施过程中，可吸纳本村20名群众就近务工。项目完工后，进一步壮大村集体经济，促进产业集约化、规模化发展。</t>
  </si>
  <si>
    <t>板桥镇西湾村生态林下经济产业基地建设项目</t>
  </si>
  <si>
    <t>板桥镇
西湾村</t>
  </si>
  <si>
    <r>
      <rPr>
        <sz val="16"/>
        <rFont val="宋体"/>
        <charset val="134"/>
      </rPr>
      <t>对西湾村650亩林地进行提升，</t>
    </r>
    <r>
      <rPr>
        <u/>
        <sz val="16"/>
        <rFont val="宋体"/>
        <charset val="134"/>
      </rPr>
      <t>架设供水管网6公里，40千瓦扬程泵4台，修建观察井15座，新建1万立方米蓄水池一处，泵房2座，管理房2间，同步配套水肥智能一体化设备，200KV变压器2台</t>
    </r>
    <r>
      <rPr>
        <sz val="16"/>
        <rFont val="宋体"/>
        <charset val="134"/>
      </rPr>
      <t>，高低压线路0.5公里及相关配套附属设施。</t>
    </r>
  </si>
  <si>
    <t>项目建成后，产权归属西湾村集体。由临泽县兴农人农业发展有限公司经营，发展林下生态有机农业经济，增加村集体和镇集体公司经济收入。</t>
  </si>
  <si>
    <t>项目实施过程中，可吸纳周边20名群众就地务工，增加工资性收入1000元以上。项目完工后，通过发展林下经济等多元化产业，稳步提升全村生态、经济效益。</t>
  </si>
  <si>
    <t>鸭暖镇曹庄村农田灌溉基础设施配套建设项目</t>
  </si>
  <si>
    <t>鸭暖镇曹庄村</t>
  </si>
  <si>
    <r>
      <t>修建库容6万立方米蓄水池1座、120平方米设备间1间，敷设供水管道4.2公里，修建引水渠756米，配套首部供水系统3套及控制柜、变频柜等设备，</t>
    </r>
    <r>
      <rPr>
        <sz val="16"/>
        <rFont val="宋体"/>
        <charset val="134"/>
      </rPr>
      <t>架设315KVA变压器1台，敷设电力线路1.2公里，铺垫道路2.3公里。</t>
    </r>
  </si>
  <si>
    <t>项目建成后，产权归属曹庄村集体。项目实施可完善农田灌溉设施配套，配合水肥一体化设施配套，实现农业产业结构调整，缓解灌溉高峰期用水矛盾问题。</t>
  </si>
  <si>
    <t>项目建设过程中，可有效吸收周边20名群众就近务工，增加工资性收入2000元以上。项目建成后，有效保障农田灌溉，提升水资源利用效率，带动产业结构调整，增加项目区群众收益。</t>
  </si>
  <si>
    <t>（六）贷款贴息（1个）</t>
  </si>
  <si>
    <t>脱贫人口小额信贷贴息资金</t>
  </si>
  <si>
    <t>各镇</t>
  </si>
  <si>
    <t>用于建档立卡脱贫户5万元以下、3年期内、免担保免抵押财政贷款贴息。</t>
  </si>
  <si>
    <t>（七）政策性养殖保险（1个）</t>
  </si>
  <si>
    <t>养殖保险补贴</t>
  </si>
  <si>
    <t>用于扩大（肉牛、奶牛、肉羊）政策性养殖保险。</t>
  </si>
  <si>
    <t>二、乡村建设类项目（8个）</t>
  </si>
  <si>
    <t>（一）农村人居环境整治（2个）</t>
  </si>
  <si>
    <t>倪家营镇黄家湾村畜禽养殖粪污资源化利用基础设施建设项目</t>
  </si>
  <si>
    <r>
      <rPr>
        <u/>
        <sz val="16"/>
        <rFont val="宋体"/>
        <charset val="134"/>
      </rPr>
      <t>场地土石方清运10000立方米，修建雨污分离式粪污发酵隧道1770立方米，修建有机肥加工打包车间600平方米，原料库房1300平方米，成品仓库600平方米；硬化地坪3700平方米，架设高低压线路400米，200KV变压器1台；架设供水管网300米；修建消毒室、检验室40平方米。</t>
    </r>
    <r>
      <rPr>
        <sz val="16"/>
        <rFont val="宋体"/>
        <charset val="134"/>
      </rPr>
      <t>修建围墙400米，大门1座，地磅1台，换填种植土1000立方米。</t>
    </r>
  </si>
  <si>
    <t>项目建成后，产权归属黄家湾村集体。由临泽县红山湾农旅发展有限公司承接经营，对覆盖周边的2个基础母牛繁育基地、7个规模化肉牛养殖场区、3个标准化生猪养殖场的年产近10万立方畜禽粪污进行转化处理，提高畜禽粪污资源化利用率。每年可按照投入衔接资金5%的收益壮大村集体经济。</t>
  </si>
  <si>
    <t>项目实施后，通过村集体公司承接运营，可将周边12个规模化养殖场区粪污资源进行转化利用，为全镇乃至周边种植户提供有机农家肥，同时为周边30户农户提供务工就业场所，拓宽群众增收渠道。</t>
  </si>
  <si>
    <t>倪家营镇饲草料加工基地基础设施建设项目</t>
  </si>
  <si>
    <r>
      <t>场地土石方清运15000立方米，修建成品库房900平方米，原料库房900平方米，加工车间900平方米，架设高低压线路300米，配套配电箱1个，架设供水管网300米，检查井2个，硬化地坪3000平方米，配验室、洽谈室60平方米。</t>
    </r>
    <r>
      <rPr>
        <sz val="16"/>
        <rFont val="宋体"/>
        <charset val="134"/>
      </rPr>
      <t>修建围墙400米，大门1座，地磅1台，换填种植土1000立方米。</t>
    </r>
  </si>
  <si>
    <t>项目建成后，产权归汪家墩村集体。由临泽县汪家墩社会化农业发展有限公司承接，整合已建成的玉米压片生产线以及玉米芯、玉米“细籽”等资源，为养殖户提供饲料预混等服务，降低饲喂成本。每年可按照投入衔接资金5%的收益壮大村集体经济。</t>
  </si>
  <si>
    <t>项目实施后，通过村集体公司承接运营，将全镇4.6万亩饲草资源进行整合加工，商品化销售，同时为周边40户农户提供务工就业场所，拓宽群众增收渠道。</t>
  </si>
  <si>
    <t>1</t>
  </si>
  <si>
    <t>（二）农村公共基础设施建设（5个）</t>
  </si>
  <si>
    <t>蓼泉镇双泉村基础设施建设项目</t>
  </si>
  <si>
    <r>
      <rPr>
        <u/>
        <sz val="16"/>
        <rFont val="宋体"/>
        <charset val="134"/>
      </rPr>
      <t>沿蓼下路铺设渗水砖9000平方米，镶嵌路沿石7000米，道路铺油照面11100平方米，硬化地坪3000平方米，</t>
    </r>
    <r>
      <rPr>
        <sz val="16"/>
        <rFont val="宋体"/>
        <charset val="134"/>
      </rPr>
      <t>拆除地坪8500平方米，铺设供水管网3600米，换填种植土10000立方米。</t>
    </r>
  </si>
  <si>
    <t>项目建成后，产权归属双泉村集体。项目实施能够不断改善周边群众居住条件，有力助推生态宜居和美乡村建设。</t>
  </si>
  <si>
    <t>在项目建设过程中，可吸纳周边群众就近务工。项目建成后，在日常管护、保洁等方面为群众提供务工岗位，持续增加收入。</t>
  </si>
  <si>
    <t>板桥镇西柳村高质量住房基础设施建设项目（二期）</t>
  </si>
  <si>
    <t>板桥镇西柳村</t>
  </si>
  <si>
    <r>
      <rPr>
        <sz val="16"/>
        <rFont val="宋体"/>
        <charset val="134"/>
      </rPr>
      <t>在西柳村高质量住房点（二期）修建污水管网1000米，</t>
    </r>
    <r>
      <rPr>
        <u/>
        <sz val="16"/>
        <rFont val="宋体"/>
        <charset val="134"/>
      </rPr>
      <t>高低压线路1600米，200KV变压器1台，供水管网800米，检查井30个，硬化4500平米，渗水砖1360平米，路沿石1800米，配套附属设施</t>
    </r>
    <r>
      <rPr>
        <sz val="16"/>
        <rFont val="宋体"/>
        <charset val="134"/>
      </rPr>
      <t>。</t>
    </r>
  </si>
  <si>
    <t>项目资金主要用于道路、供水、排污等设施建设，为社区住户带来日常生活便利，建成后资产归西柳村集体所有，村委会负责日常监督管护。</t>
  </si>
  <si>
    <t>项目建成后，产权归属西柳村集体。通过项目实施，能够持续完善西柳村社区群众居住条件，让群众住的更安全、更放心，公共服务设施更加健全，有力助推生态宜居和美乡村建设，群众的幸福感、获得感大幅提升。</t>
  </si>
  <si>
    <t>项目实施过程中，就近吸纳5户脱贫劳动力前来务工，增加收入，有效达到带动农户增收致富的目的。项目建成后，将进一步完善“金柳新居”社区道路、给排水附属设施条件，受益农户40户。</t>
  </si>
  <si>
    <t>临泽县鸭暖镇2025年以工代赈项目</t>
  </si>
  <si>
    <t>2025年
3-10月</t>
  </si>
  <si>
    <t>鸭暖镇白寨村小屯村古寨村华强村</t>
  </si>
  <si>
    <r>
      <rPr>
        <u/>
        <sz val="16"/>
        <rFont val="宋体"/>
        <charset val="134"/>
      </rPr>
      <t>新建混凝土道路2.8公里，修建涵管桥6</t>
    </r>
    <r>
      <rPr>
        <sz val="16"/>
        <rFont val="宋体"/>
        <charset val="134"/>
      </rPr>
      <t>座。</t>
    </r>
  </si>
  <si>
    <t>项目建成后，产权归属华强、小屯、白寨、古寨村集体所有。通过项目建设有效改善了道路基础设施条件，保障了群众的出行安全，方便群众出行。</t>
  </si>
  <si>
    <t>在项目建设过程中，可吸纳周边脱贫群众就近务工。项目建成后，在日常管护、保洁等方面为脱贫户提供务工岗位，持续增加收入。</t>
  </si>
  <si>
    <t>县发
改局</t>
  </si>
  <si>
    <t>倪家营镇马郡村基础设施建设项目</t>
  </si>
  <si>
    <t>倪家营镇马郡村</t>
  </si>
  <si>
    <r>
      <t>硬化村社主干道路3600米（其中衔接资金硬化3200米）。</t>
    </r>
    <r>
      <rPr>
        <sz val="16"/>
        <rFont val="宋体"/>
        <charset val="134"/>
      </rPr>
      <t>更换涵管桥60米，安装防护栏300米。</t>
    </r>
  </si>
  <si>
    <t>项目建成后，产权归属马郡村集体。项目实施可进一步改善马郡村道路基础设施建设，改善群众出行条件，为建设省级乡村建设示范村奠定基础。</t>
  </si>
  <si>
    <t>倪家营镇下营村基础设施建设项目</t>
  </si>
  <si>
    <t>倪家营镇下营村</t>
  </si>
  <si>
    <r>
      <rPr>
        <u/>
        <sz val="16"/>
        <rFont val="宋体"/>
        <charset val="134"/>
      </rPr>
      <t>村社主干道路硬化2000米，铺油罩面1500米</t>
    </r>
    <r>
      <rPr>
        <sz val="16"/>
        <rFont val="宋体"/>
        <charset val="134"/>
      </rPr>
      <t>，开挖植树沟2000米，换填种植土2000立方米。</t>
    </r>
  </si>
  <si>
    <t>项目建成后，产权归属马郡村集体。项目实施可进一步改善下营村道路基础设施建设，改善群众出行条件，为建设省级乡村建设示范村奠定基础。</t>
  </si>
  <si>
    <t>（三）乡村治理项目（1个）</t>
  </si>
  <si>
    <t>临泽县财政衔接推进乡村振兴补助资金“巾帼家美积分超市”奖补项目</t>
  </si>
  <si>
    <t>2025.07-2025.12</t>
  </si>
  <si>
    <r>
      <rPr>
        <sz val="16"/>
        <rFont val="宋体"/>
        <charset val="134"/>
      </rPr>
      <t>全县</t>
    </r>
    <r>
      <rPr>
        <sz val="16"/>
        <rFont val="宋体"/>
        <charset val="0"/>
      </rPr>
      <t>71个行政村及5个社区</t>
    </r>
  </si>
  <si>
    <t>全县76个村（社区）“巾帼家美积分超市”，围绕3大类14项指标，按照乡镇自评、县级复核程序，根据复核评价结果给予货品奖补。按照复核评价结果排名先后占总量的20%、30%、20%、15%、10%、5%将全县“巾帼家美积分超市”划分为一、二、三、四、五、六个奖补等次，其中一等“超市”奖补货品7000元，二等“超市”奖补货品6000元，三等“超市”奖补货品5000元，四等“超市”奖补货品4000元，五等“超市”奖补货品3000元，六等“超市”不予补助。鸭暖镇片区“巾帼家美积分超市”根据兑换货品实际数量进行奖补。</t>
  </si>
  <si>
    <t>进一步激发群众在乡村振兴、产业发展、人居环境整治、共建生态宜居美丽家园等方面的内生动力，使群众在相互学习、相互对比中受教育、提素质，培育乡风文明、良好家风、淳朴民风，为乡村振兴注入新动能。</t>
  </si>
  <si>
    <r>
      <rPr>
        <sz val="16"/>
        <rFont val="宋体"/>
        <charset val="134"/>
      </rPr>
      <t>对全县运行正常的村（社区）</t>
    </r>
    <r>
      <rPr>
        <sz val="16"/>
        <rFont val="宋体"/>
        <charset val="0"/>
      </rPr>
      <t>“巾帼家美积分超市”按照绩效评价等级进行货品奖补。片区“巾帼家美积分超市”按照兑换货品实际数量进行奖补。</t>
    </r>
  </si>
  <si>
    <t>县妇联</t>
  </si>
  <si>
    <t>各镇人民政府</t>
  </si>
  <si>
    <t>三、就业补助类项目（6个）</t>
  </si>
  <si>
    <t>乡村公益性岗位补贴项目</t>
  </si>
  <si>
    <t>1.为全县142个乡村公益性岗位人员，每人每月按500元标准发放岗位补贴，每年852000元；
2.为24个县城安置点易地扶贫搬迁就业岗位，每人每月按1500元发放岗位补贴，每年432000元。</t>
  </si>
  <si>
    <t>通过设置公益性岗位，帮助易地搬迁建档立卡脱贫劳动力上岗就业实现增收，持续巩固脱贫成果。</t>
  </si>
  <si>
    <t>开发镇村保洁环卫、巡查值守等公益性岗位，优先安置建档立卡脱贫劳动力，通过就业帮扶，帮助脱贫户增加收入。</t>
  </si>
  <si>
    <t>县人
社局</t>
  </si>
  <si>
    <t>临泽县稳定就业脱贫劳动力一次性交通费补助</t>
  </si>
  <si>
    <t>为全县外出务工稳定在3个月以上的临泽籍脱贫劳动力给予一次性往返交通补助，其中省外输转按照600元的标准给予，县外省内输转按照300元的标准给予。</t>
  </si>
  <si>
    <t>及时落实跨省务工交通费补贴600元/人和县外省内300元/人的优惠政策，帮助务工人员降低务工成本，提升脱贫劳动力稳定就业信心。</t>
  </si>
  <si>
    <t>鼓励脱贫户主动外出务工、长期务工和稳定务工，增加收入。</t>
  </si>
  <si>
    <t>临泽县乡村就业工厂（帮扶车间）吸纳脱贫劳动力稳定就业奖补项目</t>
  </si>
  <si>
    <t>全县6个乡村就业工厂（帮扶车间）</t>
  </si>
  <si>
    <t>对经认定的乡村就业工厂（帮扶车间），每年度就地就近吸纳甘肃籍脱贫劳动力稳定就业6个月以上的，按3000元/人标准给予奖补。</t>
  </si>
  <si>
    <t>充分发挥乡村就业工厂（帮扶车间）吸纳脱贫劳动力就业的作用，增强就业质量，提升带贫规模。</t>
  </si>
  <si>
    <t>不断推进乡村就业工厂（帮扶车间）转型升级，把农民工向外输转和就近就地就业相结合，帮助更多农民工实现稳定就业，</t>
  </si>
  <si>
    <t>临泽县2025年村残协专职委员（爱心助残员）公益性岗位补贴项目</t>
  </si>
  <si>
    <t>2025.01-2025.12</t>
  </si>
  <si>
    <t>全县7个镇71个行政村</t>
  </si>
  <si>
    <t>全县71个行政村设立村残协专职委员（爱心助残员）公益性岗位76个，其中残疾人人数在100人以上的新华镇宣威村、板桥镇西湾村、板桥镇东柳村、鸭暖镇昭武村、鸭暖镇暖泉村各设立2名村残协专职委员（爱心助残员）公益性岗位（脱贫户9人，一般户67人），每人每月按500元标准发放岗位补贴。</t>
  </si>
  <si>
    <t>促进残疾人事业全面发展，进一步密切联系残疾人、精准服务残疾人，助推残疾人社会保障制度和关爱服务体系建设，巩固脱贫攻坚成果、提升乡村振兴和爱心临泽建设成效。</t>
  </si>
  <si>
    <t>通过开展临泽县2025年村残协专职委员（爱心助残员）公益性岗位补贴项目，助推残疾人社会保障制度和关爱服务体系建设，有效拓宽脱贫户和一般农户收入渠道，持续巩固脱贫攻坚成果。</t>
  </si>
  <si>
    <t>临泽县残疾人联合会</t>
  </si>
  <si>
    <t>雨露计划补助资金项目</t>
  </si>
  <si>
    <t>建档立卡脱贫户、监测户子女参加中等职业教育的每生每学期补助1500元。</t>
  </si>
  <si>
    <t>通过对农村脱贫户(含监测帮扶户)家庭子女接受中、高等职业教育的学生进行雨露计划职业技能培训补助，确保每个有意愿的脱贫户(含监测帮扶户)家庭新成长劳动力学会一项实用技能，就业创业能力得到提升，家庭工资性收入占比显著提高,实现一人长期就业，全家稳定脱贫致富的目标。</t>
  </si>
  <si>
    <r>
      <rPr>
        <sz val="16"/>
        <rFont val="宋体"/>
        <charset val="134"/>
      </rPr>
      <t>通过开展</t>
    </r>
    <r>
      <rPr>
        <sz val="16"/>
        <rFont val="Times New Roman"/>
        <charset val="134"/>
      </rPr>
      <t>“</t>
    </r>
    <r>
      <rPr>
        <sz val="16"/>
        <rFont val="宋体"/>
        <charset val="134"/>
      </rPr>
      <t>雨露计划</t>
    </r>
    <r>
      <rPr>
        <sz val="16"/>
        <rFont val="Times New Roman"/>
        <charset val="134"/>
      </rPr>
      <t>+”</t>
    </r>
    <r>
      <rPr>
        <sz val="16"/>
        <rFont val="宋体"/>
        <charset val="134"/>
      </rPr>
      <t>就业促进专项行动，将雨露计划毕业生纳入稳岗就业工作范围，充分发挥市场主体作用，广泛动员社会力量参与</t>
    </r>
    <r>
      <rPr>
        <sz val="16"/>
        <rFont val="Times New Roman"/>
        <charset val="134"/>
      </rPr>
      <t>,</t>
    </r>
    <r>
      <rPr>
        <sz val="16"/>
        <rFont val="宋体"/>
        <charset val="134"/>
      </rPr>
      <t>通过专场招聘会、校企对接、就业推荐等方式，为毕业学生推荐合适的岗位、提供优质的服务。</t>
    </r>
  </si>
  <si>
    <t>2025年乡村寄递物流公益性岗位补贴项目</t>
  </si>
  <si>
    <t>为全县6个乡村寄递物流公益性岗位人员，每人每月按600元标准发放岗位补贴，共计4.32万元；</t>
  </si>
  <si>
    <t>充分发挥乡村寄递物流吸纳脱贫劳动力就业的作用，增强就业质量，提升带贫规模。</t>
  </si>
  <si>
    <t>鼓励脱贫户主动参与乡村寄递物流、长期务工和稳定务工，增加收入。</t>
  </si>
  <si>
    <t>县交通运输局</t>
  </si>
  <si>
    <t>四、金融扶持类项目（1个）</t>
  </si>
  <si>
    <t>临泽县易地扶贫搬迁贷款贴息项目</t>
  </si>
  <si>
    <t>用于2016年度285户易地搬迁户贷款贴息补助。</t>
  </si>
  <si>
    <t>五、项目管理费（1个）</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</si>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</sst>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_);[Red]\(0\)"/>
    <numFmt numFmtId="179" formatCode="0.00_);[Red]\(0.00\)"/>
    <numFmt numFmtId="180" formatCode="yyyy&quot;年&quot;m&quot;月&quot;;@"/>
  </numFmts>
  <fonts count="41">
    <font>
      <sz val="12"/>
      <name val="等线"/>
      <charset val="134"/>
    </font>
    <font>
      <b/>
      <sz val="14"/>
      <name val="宋体"/>
      <charset val="134"/>
    </font>
    <font>
      <b/>
      <sz val="16"/>
      <name val="宋体"/>
      <charset val="134"/>
    </font>
    <font>
      <sz val="16"/>
      <name val="宋体"/>
      <charset val="134"/>
    </font>
    <font>
      <sz val="12"/>
      <name val="宋体"/>
      <charset val="134"/>
    </font>
    <font>
      <b/>
      <sz val="12"/>
      <name val="宋体"/>
      <charset val="134"/>
    </font>
    <font>
      <sz val="14"/>
      <name val="宋体"/>
      <charset val="134"/>
    </font>
    <font>
      <sz val="28"/>
      <name val="方正小标宋简体"/>
      <charset val="134"/>
    </font>
    <font>
      <u/>
      <sz val="16"/>
      <name val="宋体"/>
      <charset val="134"/>
    </font>
    <font>
      <u/>
      <sz val="16"/>
      <name val="宋体"/>
      <charset val="0"/>
    </font>
    <font>
      <u/>
      <sz val="16"/>
      <color rgb="FFFF0000"/>
      <name val="宋体"/>
      <charset val="134"/>
    </font>
    <font>
      <sz val="16"/>
      <name val="宋体"/>
      <charset val="0"/>
    </font>
    <font>
      <b/>
      <sz val="16"/>
      <name val="Times New Roman"/>
      <charset val="134"/>
    </font>
    <font>
      <sz val="16"/>
      <name val="仿宋_GB2312"/>
      <charset val="134"/>
    </font>
    <font>
      <sz val="16"/>
      <name val="方正书宋_GBK"/>
      <charset val="134"/>
    </font>
    <font>
      <sz val="16"/>
      <name val="Times New Roman"/>
      <charset val="134"/>
    </font>
    <font>
      <b/>
      <sz val="16"/>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9"/>
      <name val="宋体"/>
      <charset val="134"/>
    </font>
    <font>
      <b/>
      <sz val="16"/>
      <name val="宋体"/>
      <charset val="134"/>
    </font>
    <font>
      <sz val="9"/>
      <name val="宋体"/>
      <charset val="134"/>
    </font>
    <font>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000000"/>
      </left>
      <right/>
      <top style="thin">
        <color rgb="FF000000"/>
      </top>
      <bottom/>
      <diagonal/>
    </border>
    <border>
      <left style="thin">
        <color rgb="FF000000"/>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3" borderId="20" applyNumberFormat="0" applyAlignment="0" applyProtection="0">
      <alignment vertical="center"/>
    </xf>
    <xf numFmtId="0" fontId="27" fillId="4" borderId="21" applyNumberFormat="0" applyAlignment="0" applyProtection="0">
      <alignment vertical="center"/>
    </xf>
    <xf numFmtId="0" fontId="28" fillId="4" borderId="20" applyNumberFormat="0" applyAlignment="0" applyProtection="0">
      <alignment vertical="center"/>
    </xf>
    <xf numFmtId="0" fontId="29" fillId="5"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183">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Fill="1" applyAlignment="1">
      <alignment vertical="center"/>
    </xf>
    <xf numFmtId="0" fontId="6"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left" vertical="center"/>
    </xf>
    <xf numFmtId="176" fontId="4" fillId="0" borderId="0" xfId="0" applyNumberFormat="1" applyFont="1">
      <alignment vertical="center"/>
    </xf>
    <xf numFmtId="0" fontId="4" fillId="0" borderId="0" xfId="0" applyFont="1" applyAlignment="1">
      <alignment horizontal="left" vertical="center"/>
    </xf>
    <xf numFmtId="177" fontId="4" fillId="0" borderId="0" xfId="0" applyNumberFormat="1" applyFont="1" applyFill="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176" fontId="7" fillId="0" borderId="0" xfId="0" applyNumberFormat="1" applyFont="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Fill="1" applyBorder="1" applyAlignment="1">
      <alignment horizontal="left"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0" applyNumberFormat="1" applyFont="1" applyFill="1" applyBorder="1" applyAlignment="1">
      <alignment horizontal="left"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justify" vertical="center" wrapText="1"/>
    </xf>
    <xf numFmtId="176" fontId="3"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176" fontId="3"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9" fillId="0" borderId="8" xfId="0" applyFont="1" applyFill="1" applyBorder="1" applyAlignment="1">
      <alignment horizontal="left" vertical="center" wrapText="1"/>
    </xf>
    <xf numFmtId="0" fontId="8" fillId="0" borderId="8"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2" xfId="0" applyFont="1" applyFill="1" applyBorder="1" applyAlignment="1">
      <alignment horizontal="left" vertical="center" wrapText="1"/>
    </xf>
    <xf numFmtId="176" fontId="3" fillId="0" borderId="2" xfId="0" applyNumberFormat="1" applyFont="1" applyBorder="1" applyAlignment="1">
      <alignment horizontal="center" vertical="center" wrapText="1"/>
    </xf>
    <xf numFmtId="0" fontId="3" fillId="0" borderId="8" xfId="0" applyFont="1" applyBorder="1" applyAlignment="1">
      <alignment horizontal="center" vertical="center"/>
    </xf>
    <xf numFmtId="0" fontId="6" fillId="0" borderId="8" xfId="0" applyFont="1" applyFill="1" applyBorder="1" applyAlignment="1">
      <alignment horizontal="center" vertical="center" wrapText="1"/>
    </xf>
    <xf numFmtId="0" fontId="3" fillId="0" borderId="8" xfId="0" applyFont="1" applyFill="1" applyBorder="1" applyAlignment="1">
      <alignment vertical="center"/>
    </xf>
    <xf numFmtId="0" fontId="3" fillId="0" borderId="8" xfId="0" applyFont="1" applyBorder="1" applyAlignment="1">
      <alignment horizontal="center" vertical="center" wrapText="1"/>
    </xf>
    <xf numFmtId="0" fontId="3" fillId="0" borderId="8" xfId="0" applyFont="1" applyFill="1" applyBorder="1" applyAlignment="1">
      <alignment horizontal="center" vertical="center" wrapText="1"/>
    </xf>
    <xf numFmtId="0" fontId="10" fillId="0" borderId="8" xfId="0" applyFont="1" applyFill="1" applyBorder="1" applyAlignment="1">
      <alignment horizontal="justify" vertical="center" wrapText="1"/>
    </xf>
    <xf numFmtId="176" fontId="3" fillId="0" borderId="8" xfId="0" applyNumberFormat="1" applyFont="1" applyFill="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Fill="1" applyBorder="1" applyAlignment="1">
      <alignment horizontal="left" vertical="center"/>
    </xf>
    <xf numFmtId="176" fontId="2" fillId="0" borderId="4" xfId="0" applyNumberFormat="1"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Fill="1" applyBorder="1" applyAlignment="1">
      <alignment horizontal="left" vertical="center"/>
    </xf>
    <xf numFmtId="176" fontId="2" fillId="0" borderId="8" xfId="0" applyNumberFormat="1" applyFont="1" applyBorder="1" applyAlignment="1">
      <alignment horizontal="center" vertical="center" wrapText="1"/>
    </xf>
    <xf numFmtId="0" fontId="3" fillId="0" borderId="8" xfId="0" applyFont="1" applyFill="1" applyBorder="1" applyAlignment="1">
      <alignment horizontal="center" vertical="center"/>
    </xf>
    <xf numFmtId="49" fontId="3" fillId="0" borderId="8" xfId="0" applyNumberFormat="1" applyFont="1" applyBorder="1" applyAlignment="1">
      <alignment horizontal="center" vertical="center" wrapText="1"/>
    </xf>
    <xf numFmtId="49" fontId="3" fillId="0" borderId="8" xfId="0" applyNumberFormat="1" applyFont="1" applyFill="1" applyBorder="1" applyAlignment="1">
      <alignment horizontal="center" vertical="center" wrapText="1"/>
    </xf>
    <xf numFmtId="176" fontId="3" fillId="0" borderId="8" xfId="0" applyNumberFormat="1" applyFont="1" applyBorder="1" applyAlignment="1">
      <alignment horizontal="center" vertical="center" wrapText="1"/>
    </xf>
    <xf numFmtId="0" fontId="3" fillId="0" borderId="8" xfId="0" applyFont="1" applyBorder="1">
      <alignment vertical="center"/>
    </xf>
    <xf numFmtId="0" fontId="8" fillId="0" borderId="8" xfId="0" applyFont="1" applyFill="1" applyBorder="1" applyAlignment="1">
      <alignment horizontal="justify" vertical="center" wrapText="1"/>
    </xf>
    <xf numFmtId="176" fontId="3" fillId="0" borderId="8" xfId="0" applyNumberFormat="1" applyFont="1" applyBorder="1" applyAlignment="1">
      <alignment horizontal="center" vertical="center"/>
    </xf>
    <xf numFmtId="0" fontId="3" fillId="0" borderId="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2" fillId="0" borderId="8" xfId="0" applyNumberFormat="1" applyFont="1" applyBorder="1" applyAlignment="1">
      <alignment horizontal="center" vertical="center"/>
    </xf>
    <xf numFmtId="178" fontId="3" fillId="0" borderId="8"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49" fontId="3" fillId="0" borderId="8" xfId="0" applyNumberFormat="1" applyFont="1" applyFill="1" applyBorder="1" applyAlignment="1">
      <alignment horizontal="left" vertical="center" wrapText="1"/>
    </xf>
    <xf numFmtId="0" fontId="3" fillId="0" borderId="8" xfId="0" applyFont="1" applyFill="1" applyBorder="1" applyAlignment="1" applyProtection="1">
      <alignment horizontal="left" vertical="center" wrapText="1"/>
    </xf>
    <xf numFmtId="0" fontId="3" fillId="0" borderId="8" xfId="0" applyFont="1" applyFill="1" applyBorder="1" applyAlignment="1" applyProtection="1">
      <alignment horizontal="justify" vertical="center" wrapText="1"/>
    </xf>
    <xf numFmtId="0" fontId="11" fillId="0" borderId="8" xfId="0" applyFont="1" applyFill="1" applyBorder="1" applyAlignment="1">
      <alignment horizontal="justify"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176"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vertical="center" wrapText="1"/>
    </xf>
    <xf numFmtId="0" fontId="2"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3" fillId="0" borderId="2" xfId="0" applyFont="1" applyBorder="1" applyAlignment="1">
      <alignment horizontal="left" vertical="center" wrapText="1"/>
    </xf>
    <xf numFmtId="49" fontId="3" fillId="0" borderId="2" xfId="0" applyNumberFormat="1" applyFont="1" applyFill="1" applyBorder="1" applyAlignment="1">
      <alignment horizontal="left" vertical="center" wrapText="1"/>
    </xf>
    <xf numFmtId="0" fontId="2" fillId="0" borderId="4" xfId="0" applyFont="1" applyBorder="1" applyAlignment="1">
      <alignment horizontal="left" vertical="center" wrapText="1"/>
    </xf>
    <xf numFmtId="49" fontId="2" fillId="0" borderId="4" xfId="0" applyNumberFormat="1" applyFont="1" applyFill="1" applyBorder="1" applyAlignment="1">
      <alignment horizontal="left" vertical="center" wrapText="1"/>
    </xf>
    <xf numFmtId="176" fontId="3" fillId="0" borderId="8" xfId="0" applyNumberFormat="1" applyFont="1" applyFill="1" applyBorder="1" applyAlignment="1" applyProtection="1">
      <alignment horizontal="center" vertical="center" wrapText="1"/>
    </xf>
    <xf numFmtId="179" fontId="3"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0" fontId="2" fillId="0" borderId="8" xfId="0" applyFont="1" applyFill="1" applyBorder="1" applyAlignment="1">
      <alignment horizontal="justify" vertical="center" wrapText="1"/>
    </xf>
    <xf numFmtId="49" fontId="3" fillId="0" borderId="8" xfId="0" applyNumberFormat="1" applyFont="1" applyBorder="1" applyAlignment="1">
      <alignment horizontal="left" vertical="center" wrapText="1"/>
    </xf>
    <xf numFmtId="49" fontId="2" fillId="0" borderId="8" xfId="0" applyNumberFormat="1"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horizontal="justify" vertical="center" wrapText="1"/>
    </xf>
    <xf numFmtId="179" fontId="3" fillId="0" borderId="8" xfId="0" applyNumberFormat="1" applyFont="1" applyBorder="1" applyAlignment="1">
      <alignment horizontal="left" vertical="center" wrapText="1"/>
    </xf>
    <xf numFmtId="179" fontId="3" fillId="0" borderId="8" xfId="0" applyNumberFormat="1"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Fill="1" applyBorder="1" applyAlignment="1">
      <alignment horizontal="left" vertical="center" wrapText="1"/>
    </xf>
    <xf numFmtId="0" fontId="3" fillId="0" borderId="8" xfId="0" applyFont="1" applyBorder="1" applyAlignment="1">
      <alignment horizontal="left" vertical="center"/>
    </xf>
    <xf numFmtId="177" fontId="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0" applyFont="1" applyBorder="1">
      <alignment vertical="center"/>
    </xf>
    <xf numFmtId="0" fontId="2" fillId="0" borderId="1" xfId="0" applyFont="1" applyBorder="1">
      <alignment vertical="center"/>
    </xf>
    <xf numFmtId="49" fontId="3" fillId="0" borderId="2" xfId="0" applyNumberFormat="1" applyFont="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8" xfId="0" applyFont="1" applyFill="1" applyBorder="1" applyAlignment="1" applyProtection="1">
      <alignment horizontal="center" vertical="center" wrapText="1"/>
    </xf>
    <xf numFmtId="0" fontId="2" fillId="0" borderId="4" xfId="0" applyFont="1" applyBorder="1">
      <alignment vertical="center"/>
    </xf>
    <xf numFmtId="49" fontId="2" fillId="0" borderId="4" xfId="0" applyNumberFormat="1" applyFont="1" applyBorder="1" applyAlignment="1">
      <alignment horizontal="center" vertical="center" wrapText="1"/>
    </xf>
    <xf numFmtId="177" fontId="2" fillId="0" borderId="4"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12" fillId="0" borderId="1"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center" vertical="center" wrapText="1"/>
    </xf>
    <xf numFmtId="177" fontId="2" fillId="0" borderId="8" xfId="0" applyNumberFormat="1" applyFont="1" applyFill="1" applyBorder="1" applyAlignment="1">
      <alignment horizontal="center" vertical="center"/>
    </xf>
    <xf numFmtId="177" fontId="2"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xf>
    <xf numFmtId="49" fontId="2" fillId="0" borderId="8" xfId="0" applyNumberFormat="1" applyFont="1" applyBorder="1" applyAlignment="1">
      <alignment horizontal="center" vertical="center" wrapText="1"/>
    </xf>
    <xf numFmtId="179" fontId="2" fillId="0" borderId="8" xfId="0" applyNumberFormat="1" applyFont="1" applyBorder="1" applyAlignment="1">
      <alignment horizontal="center" vertical="center" wrapText="1"/>
    </xf>
    <xf numFmtId="0" fontId="2" fillId="0"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180" fontId="3" fillId="0" borderId="5" xfId="0" applyNumberFormat="1" applyFont="1" applyBorder="1" applyAlignment="1">
      <alignment horizontal="center" vertical="center" wrapText="1"/>
    </xf>
    <xf numFmtId="0" fontId="13" fillId="0" borderId="0" xfId="0" applyFont="1" applyAlignment="1">
      <alignment horizontal="center" vertical="center" wrapText="1"/>
    </xf>
    <xf numFmtId="180" fontId="3" fillId="0" borderId="5" xfId="0" applyNumberFormat="1" applyFont="1" applyFill="1" applyBorder="1" applyAlignment="1">
      <alignment horizontal="center" vertical="center" wrapText="1"/>
    </xf>
    <xf numFmtId="57" fontId="14" fillId="0" borderId="5" xfId="0" applyNumberFormat="1" applyFont="1" applyFill="1" applyBorder="1" applyAlignment="1">
      <alignment horizontal="center" vertical="center" wrapText="1"/>
    </xf>
    <xf numFmtId="0" fontId="15" fillId="0" borderId="8"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5" xfId="0" applyFont="1" applyBorder="1" applyAlignment="1">
      <alignment vertical="center" wrapText="1"/>
    </xf>
    <xf numFmtId="180" fontId="3" fillId="0" borderId="14" xfId="0" applyNumberFormat="1" applyFont="1" applyBorder="1" applyAlignment="1">
      <alignment horizontal="center" vertical="center" wrapText="1"/>
    </xf>
    <xf numFmtId="180" fontId="3" fillId="0" borderId="15" xfId="0" applyNumberFormat="1" applyFont="1" applyBorder="1" applyAlignment="1">
      <alignment horizontal="center" vertical="center" wrapText="1"/>
    </xf>
    <xf numFmtId="57" fontId="3" fillId="0" borderId="16" xfId="0" applyNumberFormat="1" applyFont="1" applyFill="1" applyBorder="1" applyAlignment="1" applyProtection="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vertical="center" wrapText="1"/>
    </xf>
    <xf numFmtId="57" fontId="3" fillId="0" borderId="16" xfId="0" applyNumberFormat="1" applyFont="1" applyFill="1" applyBorder="1" applyAlignment="1">
      <alignment horizontal="center" vertical="center" wrapText="1"/>
    </xf>
    <xf numFmtId="57" fontId="3" fillId="0" borderId="5"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57" fontId="2" fillId="0" borderId="16" xfId="0" applyNumberFormat="1" applyFont="1" applyBorder="1" applyAlignment="1">
      <alignment horizontal="center" vertical="center" wrapText="1"/>
    </xf>
    <xf numFmtId="0" fontId="5" fillId="0" borderId="0" xfId="0" applyFont="1" applyAlignment="1">
      <alignment horizontal="center" vertical="center" wrapText="1"/>
    </xf>
    <xf numFmtId="57" fontId="3" fillId="0" borderId="16" xfId="0" applyNumberFormat="1" applyFont="1" applyBorder="1" applyAlignment="1">
      <alignment horizontal="center" vertical="center" wrapText="1"/>
    </xf>
    <xf numFmtId="0" fontId="2" fillId="0" borderId="16" xfId="0" applyFont="1" applyBorder="1" applyAlignment="1">
      <alignment vertical="center" wrapText="1"/>
    </xf>
    <xf numFmtId="180" fontId="3" fillId="0" borderId="16"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176" fontId="2" fillId="0" borderId="8" xfId="0" applyNumberFormat="1" applyFont="1" applyBorder="1">
      <alignment vertical="center"/>
    </xf>
    <xf numFmtId="0" fontId="6" fillId="0" borderId="0" xfId="0" applyFont="1" applyAlignment="1">
      <alignment horizontal="center" vertical="center"/>
    </xf>
    <xf numFmtId="0" fontId="6" fillId="0" borderId="0" xfId="0" applyFont="1" applyFill="1" applyAlignment="1">
      <alignment horizontal="left" vertical="center"/>
    </xf>
    <xf numFmtId="176" fontId="6" fillId="0" borderId="0" xfId="0" applyNumberFormat="1" applyFont="1">
      <alignment vertical="center"/>
    </xf>
    <xf numFmtId="0" fontId="3" fillId="0" borderId="8" xfId="0" applyFont="1" applyFill="1" applyBorder="1" applyAlignment="1">
      <alignment horizontal="left" vertical="center"/>
    </xf>
    <xf numFmtId="0" fontId="6" fillId="0" borderId="0" xfId="0" applyFont="1" applyAlignment="1">
      <alignment horizontal="left" vertical="center"/>
    </xf>
    <xf numFmtId="177" fontId="6" fillId="0" borderId="0" xfId="0" applyNumberFormat="1" applyFont="1" applyFill="1" applyAlignment="1">
      <alignment horizontal="center" vertical="center"/>
    </xf>
    <xf numFmtId="0" fontId="3" fillId="0" borderId="16"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445386</xdr:colOff>
      <xdr:row>11</xdr:row>
      <xdr:rowOff>0</xdr:rowOff>
    </xdr:from>
    <xdr:to>
      <xdr:col>4</xdr:col>
      <xdr:colOff>198591</xdr:colOff>
      <xdr:row>11</xdr:row>
      <xdr:rowOff>104675</xdr:rowOff>
    </xdr:to>
    <xdr:sp>
      <xdr:nvSpPr>
        <xdr:cNvPr id="576"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77"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78"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79"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80"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81"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82"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83"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84"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85"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86"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87"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88"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89"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90"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91"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92"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93"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94"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95"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96"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97"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98"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599"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00"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01"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02"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03"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04"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05"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06"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07"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08"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09"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10"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11"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12"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13"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14"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15"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16"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17"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18"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19"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20"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21"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22"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23"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24"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25"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26"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27"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28"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29"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30"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31"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32"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33"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34"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35"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36"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37"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38"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39"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40"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41"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42"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43"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44"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45"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46"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47"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48"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49"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50"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51"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52"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53"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54"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55"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56"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57"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58"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11</xdr:row>
      <xdr:rowOff>0</xdr:rowOff>
    </xdr:from>
    <xdr:to>
      <xdr:col>4</xdr:col>
      <xdr:colOff>198591</xdr:colOff>
      <xdr:row>11</xdr:row>
      <xdr:rowOff>104675</xdr:rowOff>
    </xdr:to>
    <xdr:sp>
      <xdr:nvSpPr>
        <xdr:cNvPr id="659" name="rect"/>
        <xdr:cNvSpPr/>
      </xdr:nvSpPr>
      <xdr:spPr>
        <a:xfrm>
          <a:off x="24263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60"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61"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62"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63"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64"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65"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66"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67"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68"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69"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70"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71"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72"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73"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74"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75"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76"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77"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78"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79"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80"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81"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82"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83"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84"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85"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86"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87"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88"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89"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90"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91"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92"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93"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94"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95"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96"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97"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98"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699"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00"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01"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02"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03"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04"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05"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06"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07"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08"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09"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10"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11"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12"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13"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14"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11</xdr:row>
      <xdr:rowOff>0</xdr:rowOff>
    </xdr:from>
    <xdr:to>
      <xdr:col>3</xdr:col>
      <xdr:colOff>198591</xdr:colOff>
      <xdr:row>11</xdr:row>
      <xdr:rowOff>104675</xdr:rowOff>
    </xdr:to>
    <xdr:sp>
      <xdr:nvSpPr>
        <xdr:cNvPr id="715" name="rect"/>
        <xdr:cNvSpPr/>
      </xdr:nvSpPr>
      <xdr:spPr>
        <a:xfrm>
          <a:off x="1854835" y="12242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16"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17"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18"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19"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20"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21"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22"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23"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24"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25"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26"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27"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28"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444835</xdr:colOff>
      <xdr:row>13</xdr:row>
      <xdr:rowOff>0</xdr:rowOff>
    </xdr:from>
    <xdr:to>
      <xdr:col>4</xdr:col>
      <xdr:colOff>444835</xdr:colOff>
      <xdr:row>13</xdr:row>
      <xdr:rowOff>95448</xdr:rowOff>
    </xdr:to>
    <xdr:sp>
      <xdr:nvSpPr>
        <xdr:cNvPr id="729" name="rect"/>
        <xdr:cNvSpPr/>
      </xdr:nvSpPr>
      <xdr:spPr>
        <a:xfrm>
          <a:off x="2997200" y="16611600"/>
          <a:ext cx="0" cy="95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70"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71"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72"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73"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74"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75"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76"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77"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78"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79"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80"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81"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82"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83"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84"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85"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86"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87"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88"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89"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90"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91"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92"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93"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94"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95"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96"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97"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98"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899"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00"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01"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02"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03"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04"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05"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06"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07"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08"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09"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10"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11"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12"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13"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14"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15"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16"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17"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18"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19"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20"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21"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22"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23"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24"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99218</xdr:rowOff>
    </xdr:to>
    <xdr:sp>
      <xdr:nvSpPr>
        <xdr:cNvPr id="925" name="rect"/>
        <xdr:cNvSpPr/>
      </xdr:nvSpPr>
      <xdr:spPr>
        <a:xfrm>
          <a:off x="2997200" y="630555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26"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27"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28"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29"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30"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31"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32"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33"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34"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35"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36"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37"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38"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39"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40"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41"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42"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43"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44"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45"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46"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47"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48"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49"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50"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51"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52"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53"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54"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55"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56"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57"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58"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59"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60"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61"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62"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63"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64"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65"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66"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67"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68"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69"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70"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71"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72"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73"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74"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75"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76"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77"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78"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79"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80"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34</xdr:row>
      <xdr:rowOff>0</xdr:rowOff>
    </xdr:from>
    <xdr:to>
      <xdr:col>5</xdr:col>
      <xdr:colOff>196396</xdr:colOff>
      <xdr:row>34</xdr:row>
      <xdr:rowOff>99218</xdr:rowOff>
    </xdr:to>
    <xdr:sp>
      <xdr:nvSpPr>
        <xdr:cNvPr id="981" name="rect"/>
        <xdr:cNvSpPr/>
      </xdr:nvSpPr>
      <xdr:spPr>
        <a:xfrm>
          <a:off x="2997200" y="65239900"/>
          <a:ext cx="405130" cy="990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2"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3"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4"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5"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6"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7"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8"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9"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10"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11"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12"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13"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14"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15"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16"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17"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18"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19"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20"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21"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22"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23"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24"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25"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26"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27"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28"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100330</xdr:rowOff>
    </xdr:to>
    <xdr:sp>
      <xdr:nvSpPr>
        <xdr:cNvPr id="29" name="rect"/>
        <xdr:cNvSpPr/>
      </xdr:nvSpPr>
      <xdr:spPr>
        <a:xfrm>
          <a:off x="2997835" y="97028000"/>
          <a:ext cx="406400" cy="1003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30"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31"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32"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33"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34"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35"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36"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37"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38"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39"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40"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41"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42"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43"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44"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45"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46"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47"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48"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49"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50"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51"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52"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53"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54"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55"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56"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32</xdr:row>
      <xdr:rowOff>0</xdr:rowOff>
    </xdr:from>
    <xdr:to>
      <xdr:col>4</xdr:col>
      <xdr:colOff>198591</xdr:colOff>
      <xdr:row>32</xdr:row>
      <xdr:rowOff>104675</xdr:rowOff>
    </xdr:to>
    <xdr:sp>
      <xdr:nvSpPr>
        <xdr:cNvPr id="57" name="rect"/>
        <xdr:cNvSpPr/>
      </xdr:nvSpPr>
      <xdr:spPr>
        <a:xfrm>
          <a:off x="2426335" y="59753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58"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59"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60"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61"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62"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63"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64"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65"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66"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67"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68"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69"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70"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71"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72"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73"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74"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75"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76"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77"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78"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79"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80"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81"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82"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83"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84"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85"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86"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87"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88"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89"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90"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91"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92"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93"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94"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95"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96"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97"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98"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99"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00"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01"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02"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03"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04"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05"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06"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07"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08"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09"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10"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11"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12"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13"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84"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85"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86"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87"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88"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89"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90"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91"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92"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93"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94"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95"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96"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97"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98"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199"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00"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01"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02"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03"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04"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05"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06"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07"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08"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09"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10"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444937</xdr:colOff>
      <xdr:row>33</xdr:row>
      <xdr:rowOff>0</xdr:rowOff>
    </xdr:from>
    <xdr:to>
      <xdr:col>5</xdr:col>
      <xdr:colOff>196396</xdr:colOff>
      <xdr:row>33</xdr:row>
      <xdr:rowOff>2374900</xdr:rowOff>
    </xdr:to>
    <xdr:sp>
      <xdr:nvSpPr>
        <xdr:cNvPr id="211" name="rect"/>
        <xdr:cNvSpPr/>
      </xdr:nvSpPr>
      <xdr:spPr>
        <a:xfrm>
          <a:off x="2997200" y="63055500"/>
          <a:ext cx="405130" cy="2184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26"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27"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28"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29"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30"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31"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32"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33"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34"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35"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36"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37"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38"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39"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40"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41"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42"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43"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44"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45"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46"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47"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48"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49"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50"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51"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52"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52</xdr:row>
      <xdr:rowOff>0</xdr:rowOff>
    </xdr:from>
    <xdr:to>
      <xdr:col>5</xdr:col>
      <xdr:colOff>198120</xdr:colOff>
      <xdr:row>52</xdr:row>
      <xdr:rowOff>2540000</xdr:rowOff>
    </xdr:to>
    <xdr:sp>
      <xdr:nvSpPr>
        <xdr:cNvPr id="253" name="rect"/>
        <xdr:cNvSpPr/>
      </xdr:nvSpPr>
      <xdr:spPr>
        <a:xfrm>
          <a:off x="2997835" y="97028000"/>
          <a:ext cx="406400" cy="2032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54"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55"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56"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57"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58"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59"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60"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61"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62"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63"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64"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65"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66"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67"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68"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69"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70"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71"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72"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73"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74"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75"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76"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77"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78"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79"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80"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81"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82"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83"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84"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85"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86"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87"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88"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89"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90"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91"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92"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93"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94"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95"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96"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97"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98"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299"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300"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301"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302"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303"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304"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305"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306"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307"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308"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30</xdr:row>
      <xdr:rowOff>0</xdr:rowOff>
    </xdr:from>
    <xdr:to>
      <xdr:col>4</xdr:col>
      <xdr:colOff>198591</xdr:colOff>
      <xdr:row>30</xdr:row>
      <xdr:rowOff>104675</xdr:rowOff>
    </xdr:to>
    <xdr:sp>
      <xdr:nvSpPr>
        <xdr:cNvPr id="309" name="rect"/>
        <xdr:cNvSpPr/>
      </xdr:nvSpPr>
      <xdr:spPr>
        <a:xfrm>
          <a:off x="2426335" y="569468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10"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11"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12"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13"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14"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15"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16"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17"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18"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19"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20"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21"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22"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23"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24"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25"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26"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27"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28"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29"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30"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31"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32"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33"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34"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35"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36"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37"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38"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39"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40"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41"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42"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43"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44"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45"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46"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47"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48"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49"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50"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51"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52"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53"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54"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55"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56"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57"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58"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59"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60"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61"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62"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63"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64"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454911</xdr:colOff>
      <xdr:row>30</xdr:row>
      <xdr:rowOff>0</xdr:rowOff>
    </xdr:from>
    <xdr:to>
      <xdr:col>4</xdr:col>
      <xdr:colOff>198820</xdr:colOff>
      <xdr:row>30</xdr:row>
      <xdr:rowOff>104675</xdr:rowOff>
    </xdr:to>
    <xdr:sp>
      <xdr:nvSpPr>
        <xdr:cNvPr id="365" name="rect"/>
        <xdr:cNvSpPr/>
      </xdr:nvSpPr>
      <xdr:spPr>
        <a:xfrm>
          <a:off x="2435860" y="56946800"/>
          <a:ext cx="31559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66"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67"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68"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69"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70"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71"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72"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73"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74"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75"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76"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77"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78"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79"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80"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81"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82"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83"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84"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85"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86"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87"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88"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89"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90"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91"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92"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93"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94"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95"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96"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97"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98"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399"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400"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401"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402"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403"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404"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405"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406"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3</xdr:col>
      <xdr:colOff>445386</xdr:colOff>
      <xdr:row>54</xdr:row>
      <xdr:rowOff>0</xdr:rowOff>
    </xdr:from>
    <xdr:to>
      <xdr:col>4</xdr:col>
      <xdr:colOff>198591</xdr:colOff>
      <xdr:row>54</xdr:row>
      <xdr:rowOff>104675</xdr:rowOff>
    </xdr:to>
    <xdr:sp>
      <xdr:nvSpPr>
        <xdr:cNvPr id="407" name="rect"/>
        <xdr:cNvSpPr/>
      </xdr:nvSpPr>
      <xdr:spPr>
        <a:xfrm>
          <a:off x="24263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08"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09"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10"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11"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12"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13"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14"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15"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16"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17"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18"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19"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20"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21"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22"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23"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24"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25"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26"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27"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28"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29"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30"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31"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32"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33"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34"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35"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36"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37"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38"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39"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40"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41"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42"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43"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44"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45"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46"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47"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48"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445386</xdr:colOff>
      <xdr:row>54</xdr:row>
      <xdr:rowOff>0</xdr:rowOff>
    </xdr:from>
    <xdr:to>
      <xdr:col>5</xdr:col>
      <xdr:colOff>198591</xdr:colOff>
      <xdr:row>54</xdr:row>
      <xdr:rowOff>104675</xdr:rowOff>
    </xdr:to>
    <xdr:sp>
      <xdr:nvSpPr>
        <xdr:cNvPr id="449" name="rect"/>
        <xdr:cNvSpPr/>
      </xdr:nvSpPr>
      <xdr:spPr>
        <a:xfrm>
          <a:off x="2997835" y="101790500"/>
          <a:ext cx="406400"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50"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51"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52"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53"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54"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55"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56"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57"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58"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59"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60"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61"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62"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63"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64"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65"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66"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67"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68"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69"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70"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71"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72"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73"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74"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75"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76"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77"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78"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79"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80"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81"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82"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83"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84"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85"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86"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87"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88"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89"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90"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445386</xdr:colOff>
      <xdr:row>54</xdr:row>
      <xdr:rowOff>0</xdr:rowOff>
    </xdr:from>
    <xdr:to>
      <xdr:col>3</xdr:col>
      <xdr:colOff>198591</xdr:colOff>
      <xdr:row>54</xdr:row>
      <xdr:rowOff>104675</xdr:rowOff>
    </xdr:to>
    <xdr:sp>
      <xdr:nvSpPr>
        <xdr:cNvPr id="491" name="rect"/>
        <xdr:cNvSpPr/>
      </xdr:nvSpPr>
      <xdr:spPr>
        <a:xfrm>
          <a:off x="1854835" y="101790500"/>
          <a:ext cx="324485" cy="104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14"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15"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16"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17"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18"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19"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20"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21"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22"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23"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24"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25"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26"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27"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28"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29"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30"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31"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32"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33"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34"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35"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36"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37"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38"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39"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40"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4</xdr:col>
      <xdr:colOff>445135</xdr:colOff>
      <xdr:row>17</xdr:row>
      <xdr:rowOff>0</xdr:rowOff>
    </xdr:from>
    <xdr:to>
      <xdr:col>5</xdr:col>
      <xdr:colOff>198120</xdr:colOff>
      <xdr:row>17</xdr:row>
      <xdr:rowOff>2540000</xdr:rowOff>
    </xdr:to>
    <xdr:sp>
      <xdr:nvSpPr>
        <xdr:cNvPr id="141" name="rect"/>
        <xdr:cNvSpPr/>
      </xdr:nvSpPr>
      <xdr:spPr>
        <a:xfrm>
          <a:off x="2997835" y="26974800"/>
          <a:ext cx="406400" cy="2044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81"/>
  <sheetViews>
    <sheetView showZeros="0" tabSelected="1" zoomScale="70" zoomScaleNormal="70" zoomScaleSheetLayoutView="55" workbookViewId="0">
      <pane ySplit="5" topLeftCell="A21" activePane="bottomLeft" state="frozen"/>
      <selection/>
      <selection pane="bottomLeft" activeCell="F21" sqref="F21"/>
    </sheetView>
  </sheetViews>
  <sheetFormatPr defaultColWidth="9" defaultRowHeight="14.25" customHeight="1"/>
  <cols>
    <col min="1" max="1" width="7.5" style="9" customWidth="1"/>
    <col min="2" max="2" width="11" style="5" customWidth="1"/>
    <col min="3" max="4" width="7.5" style="5" customWidth="1"/>
    <col min="5" max="5" width="8.575" style="10" customWidth="1"/>
    <col min="6" max="6" width="41.1666666666667" style="11" customWidth="1"/>
    <col min="7" max="7" width="14.6416666666667" style="12" customWidth="1"/>
    <col min="8" max="8" width="13.5666666666667" style="12" customWidth="1"/>
    <col min="9" max="9" width="13.9166666666667" style="12" customWidth="1"/>
    <col min="10" max="10" width="13.2083333333333" style="12" customWidth="1"/>
    <col min="11" max="11" width="12.1416666666667" style="12" hidden="1" customWidth="1"/>
    <col min="12" max="12" width="13.3916666666667" style="12" customWidth="1"/>
    <col min="13" max="13" width="15.35" style="12" hidden="1" customWidth="1"/>
    <col min="14" max="14" width="32.6666666666667" style="13" hidden="1" customWidth="1"/>
    <col min="15" max="15" width="36.0666666666667" style="11" customWidth="1"/>
    <col min="16" max="16" width="31.775" style="11" customWidth="1"/>
    <col min="17" max="17" width="9.825" style="5" customWidth="1"/>
    <col min="18" max="18" width="10.175" style="10" customWidth="1"/>
    <col min="19" max="19" width="11.2416666666667" style="14" customWidth="1"/>
    <col min="20" max="20" width="11.25" style="14" customWidth="1"/>
    <col min="21" max="21" width="11.8333333333333" style="14" customWidth="1"/>
    <col min="22" max="22" width="11.1666666666667" style="14" customWidth="1"/>
    <col min="23" max="23" width="12.1666666666667" style="14" customWidth="1"/>
    <col min="24" max="24" width="10.1666666666667" style="14" customWidth="1"/>
    <col min="25" max="25" width="9.83333333333333" style="10"/>
    <col min="26" max="26" width="9.83333333333333" style="10" customWidth="1"/>
    <col min="27" max="27" width="16.25" style="15" customWidth="1"/>
    <col min="28" max="28" width="8.56666666666667" style="16" customWidth="1"/>
    <col min="29" max="31" width="8.75" style="16" customWidth="1"/>
    <col min="32" max="34" width="9" style="5"/>
    <col min="35" max="35" width="16.7833333333333" style="5" customWidth="1"/>
    <col min="36" max="36" width="18.0333333333333" style="5" customWidth="1"/>
    <col min="37" max="37" width="18.3916666666667" style="5" customWidth="1"/>
    <col min="38" max="46" width="9" style="5"/>
    <col min="47" max="16384" width="9" style="1"/>
  </cols>
  <sheetData>
    <row r="1" s="1" customFormat="1" ht="60" customHeight="1" spans="1:46">
      <c r="A1" s="17" t="s">
        <v>0</v>
      </c>
      <c r="B1" s="17"/>
      <c r="C1" s="17"/>
      <c r="D1" s="17"/>
      <c r="E1" s="17"/>
      <c r="F1" s="18"/>
      <c r="G1" s="19"/>
      <c r="H1" s="19"/>
      <c r="I1" s="19"/>
      <c r="J1" s="19"/>
      <c r="K1" s="19"/>
      <c r="L1" s="19"/>
      <c r="M1" s="19"/>
      <c r="N1" s="17"/>
      <c r="O1" s="18"/>
      <c r="P1" s="18"/>
      <c r="Q1" s="17"/>
      <c r="R1" s="17"/>
      <c r="S1" s="18"/>
      <c r="T1" s="18"/>
      <c r="U1" s="18"/>
      <c r="V1" s="18"/>
      <c r="W1" s="18"/>
      <c r="X1" s="18"/>
      <c r="Y1" s="17"/>
      <c r="Z1" s="17"/>
      <c r="AA1" s="17"/>
      <c r="AB1" s="17"/>
      <c r="AC1" s="17"/>
      <c r="AD1" s="17"/>
      <c r="AE1" s="17"/>
      <c r="AF1" s="5"/>
      <c r="AG1" s="5"/>
      <c r="AH1" s="5"/>
      <c r="AI1" s="5"/>
      <c r="AJ1" s="5"/>
      <c r="AK1" s="5"/>
      <c r="AL1" s="5"/>
      <c r="AM1" s="5"/>
      <c r="AN1" s="5"/>
      <c r="AO1" s="5"/>
      <c r="AP1" s="5"/>
      <c r="AQ1" s="5"/>
      <c r="AR1" s="5"/>
      <c r="AS1" s="5"/>
      <c r="AT1" s="5"/>
    </row>
    <row r="2" s="2" customFormat="1" ht="33" customHeight="1" spans="1:31">
      <c r="A2" s="20" t="s">
        <v>1</v>
      </c>
      <c r="B2" s="21" t="s">
        <v>2</v>
      </c>
      <c r="C2" s="21" t="s">
        <v>3</v>
      </c>
      <c r="D2" s="21" t="s">
        <v>4</v>
      </c>
      <c r="E2" s="21" t="s">
        <v>5</v>
      </c>
      <c r="F2" s="22" t="s">
        <v>6</v>
      </c>
      <c r="G2" s="23" t="s">
        <v>7</v>
      </c>
      <c r="H2" s="24" t="s">
        <v>8</v>
      </c>
      <c r="I2" s="24" t="s">
        <v>9</v>
      </c>
      <c r="J2" s="24" t="s">
        <v>10</v>
      </c>
      <c r="K2" s="24" t="s">
        <v>11</v>
      </c>
      <c r="L2" s="24" t="s">
        <v>12</v>
      </c>
      <c r="M2" s="23" t="s">
        <v>13</v>
      </c>
      <c r="N2" s="21" t="s">
        <v>14</v>
      </c>
      <c r="O2" s="22" t="s">
        <v>15</v>
      </c>
      <c r="P2" s="22"/>
      <c r="Q2" s="21"/>
      <c r="R2" s="21"/>
      <c r="S2" s="113"/>
      <c r="T2" s="113"/>
      <c r="U2" s="113"/>
      <c r="V2" s="113"/>
      <c r="W2" s="113"/>
      <c r="X2" s="113"/>
      <c r="Y2" s="21" t="s">
        <v>16</v>
      </c>
      <c r="Z2" s="21" t="s">
        <v>17</v>
      </c>
      <c r="AA2" s="142" t="s">
        <v>18</v>
      </c>
      <c r="AB2" s="143" t="s">
        <v>19</v>
      </c>
      <c r="AC2" s="144"/>
      <c r="AD2" s="144"/>
      <c r="AE2" s="144"/>
    </row>
    <row r="3" s="2" customFormat="1" ht="54" customHeight="1" spans="1:31">
      <c r="A3" s="20"/>
      <c r="B3" s="21"/>
      <c r="C3" s="21"/>
      <c r="D3" s="21"/>
      <c r="E3" s="21"/>
      <c r="F3" s="22"/>
      <c r="G3" s="23"/>
      <c r="H3" s="25"/>
      <c r="I3" s="25"/>
      <c r="J3" s="25"/>
      <c r="K3" s="25"/>
      <c r="L3" s="25"/>
      <c r="M3" s="23"/>
      <c r="N3" s="21"/>
      <c r="O3" s="22" t="s">
        <v>20</v>
      </c>
      <c r="P3" s="22" t="s">
        <v>21</v>
      </c>
      <c r="Q3" s="21" t="s">
        <v>22</v>
      </c>
      <c r="R3" s="21"/>
      <c r="S3" s="113" t="s">
        <v>23</v>
      </c>
      <c r="T3" s="113"/>
      <c r="U3" s="113"/>
      <c r="V3" s="113" t="s">
        <v>24</v>
      </c>
      <c r="W3" s="113"/>
      <c r="X3" s="113"/>
      <c r="Y3" s="21"/>
      <c r="Z3" s="21"/>
      <c r="AA3" s="142"/>
      <c r="AB3" s="143"/>
      <c r="AC3" s="144"/>
      <c r="AD3" s="144"/>
      <c r="AE3" s="144"/>
    </row>
    <row r="4" s="2" customFormat="1" ht="33" customHeight="1" spans="1:31">
      <c r="A4" s="20"/>
      <c r="B4" s="21"/>
      <c r="C4" s="21"/>
      <c r="D4" s="21"/>
      <c r="E4" s="21"/>
      <c r="F4" s="22"/>
      <c r="G4" s="23"/>
      <c r="H4" s="25"/>
      <c r="I4" s="25"/>
      <c r="J4" s="25"/>
      <c r="K4" s="25"/>
      <c r="L4" s="25"/>
      <c r="M4" s="23"/>
      <c r="N4" s="21"/>
      <c r="O4" s="22"/>
      <c r="P4" s="22"/>
      <c r="Q4" s="21" t="s">
        <v>25</v>
      </c>
      <c r="R4" s="21" t="s">
        <v>26</v>
      </c>
      <c r="S4" s="113" t="s">
        <v>8</v>
      </c>
      <c r="T4" s="113" t="s">
        <v>27</v>
      </c>
      <c r="U4" s="113" t="s">
        <v>28</v>
      </c>
      <c r="V4" s="113" t="s">
        <v>8</v>
      </c>
      <c r="W4" s="113" t="s">
        <v>29</v>
      </c>
      <c r="X4" s="113" t="s">
        <v>30</v>
      </c>
      <c r="Y4" s="21"/>
      <c r="Z4" s="21"/>
      <c r="AA4" s="142"/>
      <c r="AB4" s="143"/>
      <c r="AC4" s="144"/>
      <c r="AD4" s="144"/>
      <c r="AE4" s="144"/>
    </row>
    <row r="5" s="2" customFormat="1" ht="53" customHeight="1" spans="1:37">
      <c r="A5" s="20"/>
      <c r="B5" s="21"/>
      <c r="C5" s="21"/>
      <c r="D5" s="21"/>
      <c r="E5" s="21"/>
      <c r="F5" s="22"/>
      <c r="G5" s="23"/>
      <c r="H5" s="26"/>
      <c r="I5" s="26"/>
      <c r="J5" s="26"/>
      <c r="K5" s="26"/>
      <c r="L5" s="26"/>
      <c r="M5" s="23"/>
      <c r="N5" s="21"/>
      <c r="O5" s="22"/>
      <c r="P5" s="22"/>
      <c r="Q5" s="21"/>
      <c r="R5" s="21"/>
      <c r="S5" s="113"/>
      <c r="T5" s="113"/>
      <c r="U5" s="113"/>
      <c r="V5" s="113"/>
      <c r="W5" s="113"/>
      <c r="X5" s="113"/>
      <c r="Y5" s="21"/>
      <c r="Z5" s="21"/>
      <c r="AA5" s="142"/>
      <c r="AB5" s="143"/>
      <c r="AC5" s="144"/>
      <c r="AD5" s="144"/>
      <c r="AE5" s="144"/>
      <c r="AI5" s="170" t="s">
        <v>31</v>
      </c>
      <c r="AJ5" s="170" t="s">
        <v>32</v>
      </c>
      <c r="AK5" s="170" t="s">
        <v>33</v>
      </c>
    </row>
    <row r="6" s="3" customFormat="1" ht="44" customHeight="1" spans="1:37">
      <c r="A6" s="27" t="s">
        <v>34</v>
      </c>
      <c r="B6" s="28"/>
      <c r="C6" s="28"/>
      <c r="D6" s="28"/>
      <c r="E6" s="29"/>
      <c r="F6" s="30"/>
      <c r="G6" s="23">
        <f t="shared" ref="G6:M6" si="0">G7+G48+G60+G67+G69</f>
        <v>12905.61</v>
      </c>
      <c r="H6" s="23">
        <f t="shared" si="0"/>
        <v>10759</v>
      </c>
      <c r="I6" s="23">
        <f t="shared" si="0"/>
        <v>3576</v>
      </c>
      <c r="J6" s="23">
        <f t="shared" si="0"/>
        <v>6143</v>
      </c>
      <c r="K6" s="23">
        <f t="shared" si="0"/>
        <v>0</v>
      </c>
      <c r="L6" s="23">
        <f t="shared" si="0"/>
        <v>1040</v>
      </c>
      <c r="M6" s="44">
        <f t="shared" si="0"/>
        <v>10848.88</v>
      </c>
      <c r="N6" s="83"/>
      <c r="O6" s="84"/>
      <c r="P6" s="84"/>
      <c r="Q6" s="83"/>
      <c r="R6" s="83"/>
      <c r="S6" s="114"/>
      <c r="T6" s="114"/>
      <c r="U6" s="114"/>
      <c r="V6" s="114"/>
      <c r="W6" s="114"/>
      <c r="X6" s="114"/>
      <c r="Y6" s="83"/>
      <c r="Z6" s="83"/>
      <c r="AA6" s="145"/>
      <c r="AB6" s="57"/>
      <c r="AC6" s="146"/>
      <c r="AD6" s="146"/>
      <c r="AE6" s="146"/>
      <c r="AI6" s="171">
        <v>3576</v>
      </c>
      <c r="AJ6" s="171">
        <v>6143</v>
      </c>
      <c r="AK6" s="171">
        <v>1040</v>
      </c>
    </row>
    <row r="7" s="3" customFormat="1" ht="44" customHeight="1" spans="1:37">
      <c r="A7" s="27" t="s">
        <v>35</v>
      </c>
      <c r="B7" s="28"/>
      <c r="C7" s="28"/>
      <c r="D7" s="28"/>
      <c r="E7" s="29"/>
      <c r="F7" s="30"/>
      <c r="G7" s="23">
        <f t="shared" ref="G7:M7" si="1">G8+G20+G28+G32+G37+G44+G46</f>
        <v>10308.5</v>
      </c>
      <c r="H7" s="23">
        <f t="shared" si="1"/>
        <v>8555.89</v>
      </c>
      <c r="I7" s="23">
        <f t="shared" si="1"/>
        <v>3218.24</v>
      </c>
      <c r="J7" s="23">
        <f t="shared" si="1"/>
        <v>4439.77</v>
      </c>
      <c r="K7" s="23">
        <f t="shared" si="1"/>
        <v>0</v>
      </c>
      <c r="L7" s="23">
        <f t="shared" si="1"/>
        <v>897.88</v>
      </c>
      <c r="M7" s="44">
        <f t="shared" si="1"/>
        <v>8615</v>
      </c>
      <c r="N7" s="83"/>
      <c r="O7" s="84"/>
      <c r="P7" s="84"/>
      <c r="Q7" s="83"/>
      <c r="R7" s="83"/>
      <c r="S7" s="114"/>
      <c r="T7" s="114"/>
      <c r="U7" s="114"/>
      <c r="V7" s="114"/>
      <c r="W7" s="114"/>
      <c r="X7" s="114"/>
      <c r="Y7" s="83"/>
      <c r="Z7" s="83"/>
      <c r="AA7" s="145"/>
      <c r="AB7" s="57"/>
      <c r="AC7" s="146"/>
      <c r="AD7" s="146"/>
      <c r="AE7" s="146"/>
      <c r="AI7" s="171">
        <f>AI6-I6</f>
        <v>0</v>
      </c>
      <c r="AJ7" s="171">
        <f>AJ6-J6</f>
        <v>0</v>
      </c>
      <c r="AK7" s="171">
        <f>AK6-L6</f>
        <v>0</v>
      </c>
    </row>
    <row r="8" s="3" customFormat="1" ht="44" customHeight="1" spans="1:31">
      <c r="A8" s="27" t="s">
        <v>36</v>
      </c>
      <c r="B8" s="28"/>
      <c r="C8" s="28"/>
      <c r="D8" s="28"/>
      <c r="E8" s="29"/>
      <c r="F8" s="30"/>
      <c r="G8" s="23">
        <f t="shared" ref="G8:M8" si="2">SUM(G9:G19)</f>
        <v>1096</v>
      </c>
      <c r="H8" s="23">
        <f t="shared" si="2"/>
        <v>1096</v>
      </c>
      <c r="I8" s="23">
        <f t="shared" si="2"/>
        <v>890</v>
      </c>
      <c r="J8" s="23">
        <f t="shared" si="2"/>
        <v>206</v>
      </c>
      <c r="K8" s="23">
        <f t="shared" si="2"/>
        <v>0</v>
      </c>
      <c r="L8" s="23">
        <f t="shared" si="2"/>
        <v>0</v>
      </c>
      <c r="M8" s="44">
        <f t="shared" si="2"/>
        <v>1196</v>
      </c>
      <c r="N8" s="83"/>
      <c r="O8" s="84"/>
      <c r="P8" s="84"/>
      <c r="Q8" s="83"/>
      <c r="R8" s="83"/>
      <c r="S8" s="114"/>
      <c r="T8" s="114"/>
      <c r="U8" s="114"/>
      <c r="V8" s="114"/>
      <c r="W8" s="114"/>
      <c r="X8" s="114"/>
      <c r="Y8" s="83"/>
      <c r="Z8" s="83"/>
      <c r="AA8" s="145"/>
      <c r="AB8" s="57"/>
      <c r="AC8" s="146"/>
      <c r="AD8" s="146"/>
      <c r="AE8" s="146"/>
    </row>
    <row r="9" s="3" customFormat="1" ht="158" customHeight="1" spans="1:35">
      <c r="A9" s="31">
        <v>1</v>
      </c>
      <c r="B9" s="31" t="s">
        <v>37</v>
      </c>
      <c r="C9" s="32" t="s">
        <v>38</v>
      </c>
      <c r="D9" s="31" t="s">
        <v>39</v>
      </c>
      <c r="E9" s="31" t="s">
        <v>40</v>
      </c>
      <c r="F9" s="33" t="s">
        <v>41</v>
      </c>
      <c r="G9" s="34">
        <v>70</v>
      </c>
      <c r="H9" s="34">
        <f>I9+J9+K9+L9</f>
        <v>70</v>
      </c>
      <c r="I9" s="34">
        <v>70</v>
      </c>
      <c r="J9" s="34"/>
      <c r="K9" s="34"/>
      <c r="L9" s="34"/>
      <c r="M9" s="34">
        <v>70</v>
      </c>
      <c r="N9" s="85" t="s">
        <v>42</v>
      </c>
      <c r="O9" s="33" t="s">
        <v>43</v>
      </c>
      <c r="P9" s="33" t="s">
        <v>44</v>
      </c>
      <c r="Q9" s="32"/>
      <c r="R9" s="31">
        <v>1</v>
      </c>
      <c r="S9" s="36">
        <f>T9+U9</f>
        <v>0.0038</v>
      </c>
      <c r="T9" s="36" t="s">
        <v>45</v>
      </c>
      <c r="U9" s="36" t="s">
        <v>46</v>
      </c>
      <c r="V9" s="36">
        <f>W9+X9</f>
        <v>0.0124</v>
      </c>
      <c r="W9" s="36" t="s">
        <v>47</v>
      </c>
      <c r="X9" s="36" t="s">
        <v>48</v>
      </c>
      <c r="Y9" s="31" t="s">
        <v>49</v>
      </c>
      <c r="Z9" s="31" t="s">
        <v>50</v>
      </c>
      <c r="AA9" s="147">
        <v>45598</v>
      </c>
      <c r="AB9" s="57"/>
      <c r="AC9" s="148"/>
      <c r="AD9" s="148"/>
      <c r="AE9" s="148"/>
      <c r="AI9" s="172"/>
    </row>
    <row r="10" s="3" customFormat="1" ht="229" customHeight="1" spans="1:31">
      <c r="A10" s="31">
        <v>2</v>
      </c>
      <c r="B10" s="31" t="s">
        <v>51</v>
      </c>
      <c r="C10" s="32" t="s">
        <v>38</v>
      </c>
      <c r="D10" s="31" t="s">
        <v>39</v>
      </c>
      <c r="E10" s="31" t="s">
        <v>52</v>
      </c>
      <c r="F10" s="33" t="s">
        <v>53</v>
      </c>
      <c r="G10" s="34">
        <v>70</v>
      </c>
      <c r="H10" s="34">
        <f t="shared" ref="H10:H22" si="3">I10+J10+K10+L10</f>
        <v>70</v>
      </c>
      <c r="I10" s="34">
        <v>70</v>
      </c>
      <c r="J10" s="34"/>
      <c r="K10" s="34"/>
      <c r="L10" s="34"/>
      <c r="M10" s="34">
        <v>70</v>
      </c>
      <c r="N10" s="86" t="s">
        <v>54</v>
      </c>
      <c r="O10" s="33" t="s">
        <v>55</v>
      </c>
      <c r="P10" s="33" t="s">
        <v>56</v>
      </c>
      <c r="Q10" s="32"/>
      <c r="R10" s="31">
        <v>1</v>
      </c>
      <c r="S10" s="36">
        <f t="shared" ref="S9:S11" si="4">T10+U10</f>
        <v>0.0068</v>
      </c>
      <c r="T10" s="36">
        <v>0.0001</v>
      </c>
      <c r="U10" s="36">
        <v>0.0067</v>
      </c>
      <c r="V10" s="36">
        <f>W10+X10</f>
        <v>0.0203</v>
      </c>
      <c r="W10" s="36">
        <v>0.0005</v>
      </c>
      <c r="X10" s="36">
        <v>0.0198</v>
      </c>
      <c r="Y10" s="31" t="s">
        <v>57</v>
      </c>
      <c r="Z10" s="31" t="s">
        <v>50</v>
      </c>
      <c r="AA10" s="147">
        <v>45599</v>
      </c>
      <c r="AB10" s="57"/>
      <c r="AC10" s="148"/>
      <c r="AD10" s="148"/>
      <c r="AE10" s="148"/>
    </row>
    <row r="11" s="3" customFormat="1" ht="212" customHeight="1" spans="1:31">
      <c r="A11" s="31">
        <v>3</v>
      </c>
      <c r="B11" s="31" t="s">
        <v>58</v>
      </c>
      <c r="C11" s="32" t="s">
        <v>38</v>
      </c>
      <c r="D11" s="32" t="s">
        <v>59</v>
      </c>
      <c r="E11" s="31" t="s">
        <v>60</v>
      </c>
      <c r="F11" s="33" t="s">
        <v>61</v>
      </c>
      <c r="G11" s="34">
        <v>70</v>
      </c>
      <c r="H11" s="34">
        <f t="shared" si="3"/>
        <v>70</v>
      </c>
      <c r="I11" s="34">
        <v>70</v>
      </c>
      <c r="J11" s="34"/>
      <c r="K11" s="34"/>
      <c r="L11" s="34"/>
      <c r="M11" s="34">
        <v>70</v>
      </c>
      <c r="N11" s="87" t="s">
        <v>62</v>
      </c>
      <c r="O11" s="33" t="s">
        <v>63</v>
      </c>
      <c r="P11" s="33" t="s">
        <v>64</v>
      </c>
      <c r="Q11" s="33"/>
      <c r="R11" s="36">
        <v>1</v>
      </c>
      <c r="S11" s="36">
        <f t="shared" si="4"/>
        <v>0.0019</v>
      </c>
      <c r="T11" s="36">
        <v>0.0004</v>
      </c>
      <c r="U11" s="115">
        <v>0.0015</v>
      </c>
      <c r="V11" s="115">
        <v>0.0033</v>
      </c>
      <c r="W11" s="115">
        <v>0.0007</v>
      </c>
      <c r="X11" s="115">
        <v>0.0026</v>
      </c>
      <c r="Y11" s="36" t="s">
        <v>49</v>
      </c>
      <c r="Z11" s="36" t="s">
        <v>65</v>
      </c>
      <c r="AA11" s="149">
        <v>45600</v>
      </c>
      <c r="AB11" s="57"/>
      <c r="AC11" s="148"/>
      <c r="AD11" s="148"/>
      <c r="AE11" s="148"/>
    </row>
    <row r="12" s="3" customFormat="1" ht="166" customHeight="1" spans="1:31">
      <c r="A12" s="31">
        <v>4</v>
      </c>
      <c r="B12" s="31" t="s">
        <v>66</v>
      </c>
      <c r="C12" s="32" t="s">
        <v>38</v>
      </c>
      <c r="D12" s="35" t="s">
        <v>39</v>
      </c>
      <c r="E12" s="31" t="s">
        <v>67</v>
      </c>
      <c r="F12" s="33" t="s">
        <v>68</v>
      </c>
      <c r="G12" s="34">
        <v>70</v>
      </c>
      <c r="H12" s="34">
        <f t="shared" si="3"/>
        <v>70</v>
      </c>
      <c r="I12" s="34">
        <v>70</v>
      </c>
      <c r="J12" s="34"/>
      <c r="K12" s="34"/>
      <c r="L12" s="34"/>
      <c r="M12" s="34">
        <v>70</v>
      </c>
      <c r="N12" s="87" t="s">
        <v>69</v>
      </c>
      <c r="O12" s="33" t="s">
        <v>70</v>
      </c>
      <c r="P12" s="33" t="s">
        <v>71</v>
      </c>
      <c r="Q12" s="32"/>
      <c r="R12" s="31">
        <v>1</v>
      </c>
      <c r="S12" s="36">
        <v>0.0014</v>
      </c>
      <c r="T12" s="36">
        <v>0.0004</v>
      </c>
      <c r="U12" s="36">
        <v>0.001</v>
      </c>
      <c r="V12" s="36">
        <v>0.0038</v>
      </c>
      <c r="W12" s="36">
        <v>0.0008</v>
      </c>
      <c r="X12" s="36">
        <v>0.003</v>
      </c>
      <c r="Y12" s="31" t="s">
        <v>49</v>
      </c>
      <c r="Z12" s="31" t="s">
        <v>72</v>
      </c>
      <c r="AA12" s="147">
        <v>45598</v>
      </c>
      <c r="AB12" s="57"/>
      <c r="AC12" s="148"/>
      <c r="AD12" s="148"/>
      <c r="AE12" s="148"/>
    </row>
    <row r="13" s="3" customFormat="1" ht="178" customHeight="1" spans="1:31">
      <c r="A13" s="31">
        <v>5</v>
      </c>
      <c r="B13" s="31" t="s">
        <v>73</v>
      </c>
      <c r="C13" s="32" t="s">
        <v>38</v>
      </c>
      <c r="D13" s="35" t="s">
        <v>39</v>
      </c>
      <c r="E13" s="31" t="s">
        <v>74</v>
      </c>
      <c r="F13" s="33" t="s">
        <v>75</v>
      </c>
      <c r="G13" s="34">
        <v>70</v>
      </c>
      <c r="H13" s="34">
        <f t="shared" si="3"/>
        <v>70</v>
      </c>
      <c r="I13" s="34">
        <v>70</v>
      </c>
      <c r="J13" s="34"/>
      <c r="K13" s="34"/>
      <c r="L13" s="34"/>
      <c r="M13" s="34">
        <v>70</v>
      </c>
      <c r="N13" s="88" t="s">
        <v>76</v>
      </c>
      <c r="O13" s="32" t="s">
        <v>77</v>
      </c>
      <c r="P13" s="32" t="s">
        <v>78</v>
      </c>
      <c r="Q13" s="32"/>
      <c r="R13" s="31">
        <v>1</v>
      </c>
      <c r="S13" s="36">
        <v>0.0007</v>
      </c>
      <c r="T13" s="36">
        <v>0.0001</v>
      </c>
      <c r="U13" s="36">
        <v>0.0006</v>
      </c>
      <c r="V13" s="36">
        <v>0.0021</v>
      </c>
      <c r="W13" s="36">
        <v>0.0002</v>
      </c>
      <c r="X13" s="36">
        <v>0.0019</v>
      </c>
      <c r="Y13" s="31" t="s">
        <v>49</v>
      </c>
      <c r="Z13" s="31" t="s">
        <v>79</v>
      </c>
      <c r="AA13" s="147">
        <v>45599</v>
      </c>
      <c r="AB13" s="57"/>
      <c r="AC13" s="148"/>
      <c r="AD13" s="148"/>
      <c r="AE13" s="148"/>
    </row>
    <row r="14" s="3" customFormat="1" ht="203" customHeight="1" spans="1:31">
      <c r="A14" s="31">
        <v>6</v>
      </c>
      <c r="B14" s="31" t="s">
        <v>80</v>
      </c>
      <c r="C14" s="32" t="s">
        <v>38</v>
      </c>
      <c r="D14" s="35" t="s">
        <v>39</v>
      </c>
      <c r="E14" s="31" t="s">
        <v>81</v>
      </c>
      <c r="F14" s="33" t="s">
        <v>82</v>
      </c>
      <c r="G14" s="34">
        <v>70</v>
      </c>
      <c r="H14" s="34">
        <f t="shared" si="3"/>
        <v>70</v>
      </c>
      <c r="I14" s="34">
        <v>70</v>
      </c>
      <c r="J14" s="34"/>
      <c r="K14" s="34"/>
      <c r="L14" s="34"/>
      <c r="M14" s="34">
        <v>70</v>
      </c>
      <c r="N14" s="87" t="s">
        <v>83</v>
      </c>
      <c r="O14" s="33" t="s">
        <v>84</v>
      </c>
      <c r="P14" s="33" t="s">
        <v>85</v>
      </c>
      <c r="Q14" s="32"/>
      <c r="R14" s="31">
        <v>1</v>
      </c>
      <c r="S14" s="36">
        <f t="shared" ref="S14:S19" si="5">T14+U14</f>
        <v>0.0016</v>
      </c>
      <c r="T14" s="36">
        <v>0.0003</v>
      </c>
      <c r="U14" s="36">
        <v>0.0013</v>
      </c>
      <c r="V14" s="36">
        <f t="shared" ref="V14:V19" si="6">W14+X14</f>
        <v>0.0032</v>
      </c>
      <c r="W14" s="36">
        <v>0.0007</v>
      </c>
      <c r="X14" s="36">
        <v>0.0025</v>
      </c>
      <c r="Y14" s="31" t="s">
        <v>49</v>
      </c>
      <c r="Z14" s="31" t="s">
        <v>86</v>
      </c>
      <c r="AA14" s="147">
        <v>45600</v>
      </c>
      <c r="AB14" s="57"/>
      <c r="AC14" s="148"/>
      <c r="AD14" s="148"/>
      <c r="AE14" s="148"/>
    </row>
    <row r="15" s="3" customFormat="1" ht="208" customHeight="1" spans="1:31">
      <c r="A15" s="31">
        <v>7</v>
      </c>
      <c r="B15" s="36" t="s">
        <v>87</v>
      </c>
      <c r="C15" s="33" t="s">
        <v>38</v>
      </c>
      <c r="D15" s="35" t="s">
        <v>39</v>
      </c>
      <c r="E15" s="36" t="s">
        <v>88</v>
      </c>
      <c r="F15" s="33" t="s">
        <v>89</v>
      </c>
      <c r="G15" s="34">
        <v>70</v>
      </c>
      <c r="H15" s="34">
        <f t="shared" si="3"/>
        <v>70</v>
      </c>
      <c r="I15" s="34">
        <v>70</v>
      </c>
      <c r="J15" s="34"/>
      <c r="K15" s="34"/>
      <c r="L15" s="34"/>
      <c r="M15" s="34">
        <v>70</v>
      </c>
      <c r="N15" s="87" t="s">
        <v>90</v>
      </c>
      <c r="O15" s="33" t="s">
        <v>91</v>
      </c>
      <c r="P15" s="33" t="s">
        <v>92</v>
      </c>
      <c r="Q15" s="32"/>
      <c r="R15" s="31">
        <v>1</v>
      </c>
      <c r="S15" s="116" t="s">
        <v>93</v>
      </c>
      <c r="T15" s="116">
        <f>2/10000</f>
        <v>0.0002</v>
      </c>
      <c r="U15" s="116">
        <f>S15-T15</f>
        <v>0.0018</v>
      </c>
      <c r="V15" s="116">
        <f>55/10000</f>
        <v>0.0055</v>
      </c>
      <c r="W15" s="116">
        <f>6/10000</f>
        <v>0.0006</v>
      </c>
      <c r="X15" s="116">
        <f>V15-W15</f>
        <v>0.0049</v>
      </c>
      <c r="Y15" s="31" t="s">
        <v>49</v>
      </c>
      <c r="Z15" s="31" t="s">
        <v>94</v>
      </c>
      <c r="AA15" s="147">
        <v>45601</v>
      </c>
      <c r="AB15" s="57"/>
      <c r="AC15" s="148"/>
      <c r="AD15" s="148"/>
      <c r="AE15" s="148"/>
    </row>
    <row r="16" s="4" customFormat="1" ht="209" customHeight="1" spans="1:31">
      <c r="A16" s="31">
        <v>8</v>
      </c>
      <c r="B16" s="35" t="s">
        <v>95</v>
      </c>
      <c r="C16" s="35" t="s">
        <v>38</v>
      </c>
      <c r="D16" s="35" t="s">
        <v>39</v>
      </c>
      <c r="E16" s="35" t="s">
        <v>96</v>
      </c>
      <c r="F16" s="37" t="s">
        <v>97</v>
      </c>
      <c r="G16" s="34">
        <v>190</v>
      </c>
      <c r="H16" s="34">
        <f>I16+J16+L16</f>
        <v>190</v>
      </c>
      <c r="I16" s="34">
        <v>190</v>
      </c>
      <c r="J16" s="34"/>
      <c r="K16" s="34"/>
      <c r="L16" s="34"/>
      <c r="M16" s="34">
        <v>320</v>
      </c>
      <c r="N16" s="89" t="s">
        <v>98</v>
      </c>
      <c r="O16" s="33" t="s">
        <v>99</v>
      </c>
      <c r="P16" s="33" t="s">
        <v>100</v>
      </c>
      <c r="Q16" s="35"/>
      <c r="R16" s="31">
        <v>1</v>
      </c>
      <c r="S16" s="116">
        <f t="shared" si="5"/>
        <v>0.0587</v>
      </c>
      <c r="T16" s="116">
        <v>0.0031</v>
      </c>
      <c r="U16" s="116">
        <v>0.0556</v>
      </c>
      <c r="V16" s="116">
        <f t="shared" si="6"/>
        <v>0.187</v>
      </c>
      <c r="W16" s="116">
        <v>0.0064</v>
      </c>
      <c r="X16" s="116">
        <v>0.1806</v>
      </c>
      <c r="Y16" s="35" t="s">
        <v>49</v>
      </c>
      <c r="Z16" s="35" t="s">
        <v>50</v>
      </c>
      <c r="AA16" s="147">
        <v>45566</v>
      </c>
      <c r="AB16" s="57"/>
      <c r="AC16" s="148"/>
      <c r="AD16" s="148"/>
      <c r="AE16" s="148"/>
    </row>
    <row r="17" s="4" customFormat="1" ht="196" customHeight="1" spans="1:31">
      <c r="A17" s="31">
        <v>9</v>
      </c>
      <c r="B17" s="35" t="s">
        <v>101</v>
      </c>
      <c r="C17" s="35" t="s">
        <v>38</v>
      </c>
      <c r="D17" s="35" t="s">
        <v>59</v>
      </c>
      <c r="E17" s="35" t="s">
        <v>102</v>
      </c>
      <c r="F17" s="38" t="s">
        <v>103</v>
      </c>
      <c r="G17" s="34">
        <v>150</v>
      </c>
      <c r="H17" s="34">
        <f>I17+J17+L17</f>
        <v>150</v>
      </c>
      <c r="I17" s="34">
        <v>70</v>
      </c>
      <c r="J17" s="34">
        <v>80</v>
      </c>
      <c r="K17" s="34"/>
      <c r="L17" s="34"/>
      <c r="M17" s="34">
        <f>G17*0.8</f>
        <v>120</v>
      </c>
      <c r="N17" s="90" t="s">
        <v>104</v>
      </c>
      <c r="O17" s="38" t="s">
        <v>105</v>
      </c>
      <c r="P17" s="38" t="s">
        <v>106</v>
      </c>
      <c r="Q17" s="35"/>
      <c r="R17" s="35">
        <v>1</v>
      </c>
      <c r="S17" s="116">
        <v>0.002</v>
      </c>
      <c r="T17" s="116">
        <v>0.0005</v>
      </c>
      <c r="U17" s="116">
        <v>0.0015</v>
      </c>
      <c r="V17" s="116">
        <v>0.0037</v>
      </c>
      <c r="W17" s="116">
        <v>0.001</v>
      </c>
      <c r="X17" s="116">
        <v>0.0027</v>
      </c>
      <c r="Y17" s="35" t="s">
        <v>49</v>
      </c>
      <c r="Z17" s="31" t="s">
        <v>65</v>
      </c>
      <c r="AA17" s="147">
        <v>45566</v>
      </c>
      <c r="AB17" s="57"/>
      <c r="AC17" s="148"/>
      <c r="AD17" s="148"/>
      <c r="AE17" s="148"/>
    </row>
    <row r="18" s="4" customFormat="1" ht="161" customHeight="1" spans="1:31">
      <c r="A18" s="31">
        <v>10</v>
      </c>
      <c r="B18" s="39" t="s">
        <v>107</v>
      </c>
      <c r="C18" s="39" t="s">
        <v>38</v>
      </c>
      <c r="D18" s="36" t="s">
        <v>59</v>
      </c>
      <c r="E18" s="39" t="s">
        <v>108</v>
      </c>
      <c r="F18" s="40" t="s">
        <v>109</v>
      </c>
      <c r="G18" s="41">
        <v>70</v>
      </c>
      <c r="H18" s="34">
        <f>I18+J18+L18</f>
        <v>70</v>
      </c>
      <c r="I18" s="41">
        <v>70</v>
      </c>
      <c r="J18" s="41"/>
      <c r="K18" s="41"/>
      <c r="L18" s="41"/>
      <c r="M18" s="91">
        <v>70</v>
      </c>
      <c r="N18" s="38"/>
      <c r="O18" s="38" t="s">
        <v>110</v>
      </c>
      <c r="P18" s="38" t="s">
        <v>111</v>
      </c>
      <c r="Q18" s="39"/>
      <c r="R18" s="39">
        <v>1</v>
      </c>
      <c r="S18" s="39">
        <v>0.001</v>
      </c>
      <c r="T18" s="39">
        <v>0.001</v>
      </c>
      <c r="U18" s="39">
        <v>0.001</v>
      </c>
      <c r="V18" s="39">
        <v>0.002</v>
      </c>
      <c r="W18" s="39">
        <v>0.003</v>
      </c>
      <c r="X18" s="39">
        <v>0.002</v>
      </c>
      <c r="Y18" s="39" t="s">
        <v>49</v>
      </c>
      <c r="Z18" s="39" t="s">
        <v>112</v>
      </c>
      <c r="AA18" s="150">
        <v>45566</v>
      </c>
      <c r="AB18" s="151"/>
      <c r="AC18" s="148"/>
      <c r="AD18" s="148"/>
      <c r="AE18" s="148"/>
    </row>
    <row r="19" s="4" customFormat="1" ht="212" customHeight="1" spans="1:31">
      <c r="A19" s="31">
        <v>11</v>
      </c>
      <c r="B19" s="35" t="s">
        <v>113</v>
      </c>
      <c r="C19" s="35" t="s">
        <v>38</v>
      </c>
      <c r="D19" s="35" t="s">
        <v>59</v>
      </c>
      <c r="E19" s="35" t="s">
        <v>114</v>
      </c>
      <c r="F19" s="42" t="s">
        <v>115</v>
      </c>
      <c r="G19" s="43">
        <v>196</v>
      </c>
      <c r="H19" s="34">
        <f>I19+J19+K19+L19</f>
        <v>196</v>
      </c>
      <c r="I19" s="43">
        <v>70</v>
      </c>
      <c r="J19" s="43">
        <f>G19-I19</f>
        <v>126</v>
      </c>
      <c r="K19" s="43"/>
      <c r="L19" s="43"/>
      <c r="M19" s="34">
        <v>196</v>
      </c>
      <c r="N19" s="32" t="s">
        <v>116</v>
      </c>
      <c r="O19" s="38" t="s">
        <v>117</v>
      </c>
      <c r="P19" s="92" t="s">
        <v>118</v>
      </c>
      <c r="Q19" s="117"/>
      <c r="R19" s="35">
        <v>1</v>
      </c>
      <c r="S19" s="116">
        <f t="shared" si="5"/>
        <v>0.0017</v>
      </c>
      <c r="T19" s="116">
        <v>0.0012</v>
      </c>
      <c r="U19" s="116">
        <v>0.0005</v>
      </c>
      <c r="V19" s="116">
        <f t="shared" si="6"/>
        <v>0.0034</v>
      </c>
      <c r="W19" s="116">
        <v>0.0024</v>
      </c>
      <c r="X19" s="116">
        <v>0.001</v>
      </c>
      <c r="Y19" s="35" t="s">
        <v>49</v>
      </c>
      <c r="Z19" s="35" t="s">
        <v>112</v>
      </c>
      <c r="AA19" s="147">
        <v>45566</v>
      </c>
      <c r="AB19" s="57"/>
      <c r="AC19" s="148"/>
      <c r="AD19" s="148"/>
      <c r="AE19" s="148"/>
    </row>
    <row r="20" s="3" customFormat="1" ht="50" customHeight="1" spans="1:31">
      <c r="A20" s="27" t="s">
        <v>119</v>
      </c>
      <c r="B20" s="28"/>
      <c r="C20" s="28"/>
      <c r="D20" s="28"/>
      <c r="E20" s="29"/>
      <c r="F20" s="30"/>
      <c r="G20" s="44">
        <f t="shared" ref="G20:M20" si="7">SUM(G21:G27)</f>
        <v>3802.5</v>
      </c>
      <c r="H20" s="44">
        <f t="shared" si="7"/>
        <v>3040.89</v>
      </c>
      <c r="I20" s="44">
        <f t="shared" si="7"/>
        <v>1695</v>
      </c>
      <c r="J20" s="44">
        <f t="shared" si="7"/>
        <v>1192.01</v>
      </c>
      <c r="K20" s="44">
        <f t="shared" si="7"/>
        <v>0</v>
      </c>
      <c r="L20" s="44">
        <f t="shared" si="7"/>
        <v>153.88</v>
      </c>
      <c r="M20" s="44">
        <f t="shared" si="7"/>
        <v>3050</v>
      </c>
      <c r="N20" s="93"/>
      <c r="O20" s="94"/>
      <c r="P20" s="94"/>
      <c r="Q20" s="20"/>
      <c r="R20" s="118"/>
      <c r="S20" s="114"/>
      <c r="T20" s="114"/>
      <c r="U20" s="114"/>
      <c r="V20" s="114"/>
      <c r="W20" s="114"/>
      <c r="X20" s="114"/>
      <c r="Y20" s="83"/>
      <c r="Z20" s="83"/>
      <c r="AA20" s="152"/>
      <c r="AB20" s="57"/>
      <c r="AC20" s="146"/>
      <c r="AD20" s="146"/>
      <c r="AE20" s="146"/>
    </row>
    <row r="21" s="4" customFormat="1" ht="266" customHeight="1" spans="1:31">
      <c r="A21" s="45">
        <v>1</v>
      </c>
      <c r="B21" s="35" t="s">
        <v>120</v>
      </c>
      <c r="C21" s="35" t="s">
        <v>38</v>
      </c>
      <c r="D21" s="35" t="s">
        <v>59</v>
      </c>
      <c r="E21" s="35" t="s">
        <v>121</v>
      </c>
      <c r="F21" s="37" t="s">
        <v>122</v>
      </c>
      <c r="G21" s="34">
        <v>625</v>
      </c>
      <c r="H21" s="34">
        <v>500</v>
      </c>
      <c r="I21" s="34">
        <v>195</v>
      </c>
      <c r="J21" s="34">
        <f>H21-I21-L21</f>
        <v>153.28</v>
      </c>
      <c r="K21" s="34"/>
      <c r="L21" s="34">
        <v>151.72</v>
      </c>
      <c r="M21" s="34">
        <v>500</v>
      </c>
      <c r="N21" s="90" t="s">
        <v>123</v>
      </c>
      <c r="O21" s="38" t="s">
        <v>124</v>
      </c>
      <c r="P21" s="38" t="s">
        <v>125</v>
      </c>
      <c r="Q21" s="117"/>
      <c r="R21" s="35">
        <v>1</v>
      </c>
      <c r="S21" s="119">
        <f>T21+U21</f>
        <v>0.0029</v>
      </c>
      <c r="T21" s="116">
        <v>0.0011</v>
      </c>
      <c r="U21" s="116">
        <v>0.0018</v>
      </c>
      <c r="V21" s="119">
        <f t="shared" ref="V19:V24" si="8">W21+X21</f>
        <v>0.0056</v>
      </c>
      <c r="W21" s="116">
        <v>0.0017</v>
      </c>
      <c r="X21" s="116">
        <v>0.0039</v>
      </c>
      <c r="Y21" s="35" t="s">
        <v>49</v>
      </c>
      <c r="Z21" s="31" t="s">
        <v>65</v>
      </c>
      <c r="AA21" s="147">
        <v>45566</v>
      </c>
      <c r="AB21" s="57"/>
      <c r="AC21" s="148"/>
      <c r="AD21" s="148"/>
      <c r="AE21" s="148"/>
    </row>
    <row r="22" s="3" customFormat="1" ht="172" customHeight="1" spans="1:31">
      <c r="A22" s="45">
        <v>2</v>
      </c>
      <c r="B22" s="35" t="s">
        <v>126</v>
      </c>
      <c r="C22" s="35" t="s">
        <v>127</v>
      </c>
      <c r="D22" s="35" t="s">
        <v>59</v>
      </c>
      <c r="E22" s="35" t="s">
        <v>128</v>
      </c>
      <c r="F22" s="42" t="s">
        <v>129</v>
      </c>
      <c r="G22" s="43">
        <v>562</v>
      </c>
      <c r="H22" s="34">
        <f t="shared" ref="H22:H27" si="9">I22+J22+K22+L22</f>
        <v>450</v>
      </c>
      <c r="I22" s="43"/>
      <c r="J22" s="43">
        <v>450</v>
      </c>
      <c r="K22" s="43"/>
      <c r="L22" s="43"/>
      <c r="M22" s="34">
        <v>450</v>
      </c>
      <c r="N22" s="90" t="s">
        <v>130</v>
      </c>
      <c r="O22" s="38" t="s">
        <v>131</v>
      </c>
      <c r="P22" s="38" t="s">
        <v>132</v>
      </c>
      <c r="Q22" s="90"/>
      <c r="R22" s="35">
        <v>1</v>
      </c>
      <c r="S22" s="116">
        <v>0.0074</v>
      </c>
      <c r="T22" s="116">
        <v>0.0004</v>
      </c>
      <c r="U22" s="116">
        <v>0.007</v>
      </c>
      <c r="V22" s="116">
        <v>0.0148</v>
      </c>
      <c r="W22" s="116">
        <v>0.0008</v>
      </c>
      <c r="X22" s="116">
        <v>0.014</v>
      </c>
      <c r="Y22" s="35" t="s">
        <v>49</v>
      </c>
      <c r="Z22" s="35" t="s">
        <v>72</v>
      </c>
      <c r="AA22" s="147">
        <v>45566</v>
      </c>
      <c r="AB22" s="57"/>
      <c r="AC22" s="148"/>
      <c r="AD22" s="148"/>
      <c r="AE22" s="148"/>
    </row>
    <row r="23" s="4" customFormat="1" ht="222" customHeight="1" spans="1:31">
      <c r="A23" s="45">
        <v>3</v>
      </c>
      <c r="B23" s="35" t="s">
        <v>133</v>
      </c>
      <c r="C23" s="35" t="s">
        <v>38</v>
      </c>
      <c r="D23" s="35" t="s">
        <v>59</v>
      </c>
      <c r="E23" s="35" t="s">
        <v>134</v>
      </c>
      <c r="F23" s="37" t="s">
        <v>135</v>
      </c>
      <c r="G23" s="34">
        <v>375</v>
      </c>
      <c r="H23" s="34">
        <v>300</v>
      </c>
      <c r="I23" s="34">
        <v>300</v>
      </c>
      <c r="J23" s="34"/>
      <c r="K23" s="34"/>
      <c r="L23" s="34"/>
      <c r="M23" s="34">
        <f>G23*0.8</f>
        <v>300</v>
      </c>
      <c r="N23" s="32" t="s">
        <v>136</v>
      </c>
      <c r="O23" s="38" t="s">
        <v>137</v>
      </c>
      <c r="P23" s="38" t="s">
        <v>138</v>
      </c>
      <c r="Q23" s="120"/>
      <c r="R23" s="35">
        <v>1</v>
      </c>
      <c r="S23" s="119">
        <f t="shared" ref="S23:S27" si="10">T23+U23</f>
        <v>0.002</v>
      </c>
      <c r="T23" s="116">
        <v>0.0008</v>
      </c>
      <c r="U23" s="116">
        <v>0.0012</v>
      </c>
      <c r="V23" s="119">
        <f t="shared" si="8"/>
        <v>0.0047</v>
      </c>
      <c r="W23" s="116">
        <v>0.0016</v>
      </c>
      <c r="X23" s="116">
        <v>0.0031</v>
      </c>
      <c r="Y23" s="35" t="s">
        <v>49</v>
      </c>
      <c r="Z23" s="31" t="s">
        <v>86</v>
      </c>
      <c r="AA23" s="147">
        <v>45566</v>
      </c>
      <c r="AB23" s="57"/>
      <c r="AC23" s="148"/>
      <c r="AD23" s="148"/>
      <c r="AE23" s="148"/>
    </row>
    <row r="24" s="4" customFormat="1" ht="180" customHeight="1" spans="1:31">
      <c r="A24" s="45">
        <v>4</v>
      </c>
      <c r="B24" s="35" t="s">
        <v>139</v>
      </c>
      <c r="C24" s="35" t="s">
        <v>38</v>
      </c>
      <c r="D24" s="35" t="s">
        <v>39</v>
      </c>
      <c r="E24" s="35" t="s">
        <v>140</v>
      </c>
      <c r="F24" s="46" t="s">
        <v>141</v>
      </c>
      <c r="G24" s="34">
        <v>740</v>
      </c>
      <c r="H24" s="34">
        <f t="shared" si="9"/>
        <v>590.89</v>
      </c>
      <c r="I24" s="34"/>
      <c r="J24" s="34">
        <v>588.73</v>
      </c>
      <c r="K24" s="34"/>
      <c r="L24" s="34">
        <v>2.16</v>
      </c>
      <c r="M24" s="34">
        <v>600</v>
      </c>
      <c r="N24" s="32" t="s">
        <v>142</v>
      </c>
      <c r="O24" s="33" t="s">
        <v>143</v>
      </c>
      <c r="P24" s="33" t="s">
        <v>144</v>
      </c>
      <c r="Q24" s="120"/>
      <c r="R24" s="31">
        <v>1</v>
      </c>
      <c r="S24" s="116">
        <f t="shared" si="10"/>
        <v>0.0035</v>
      </c>
      <c r="T24" s="116">
        <v>0.0004</v>
      </c>
      <c r="U24" s="116">
        <v>0.0031</v>
      </c>
      <c r="V24" s="116">
        <f t="shared" si="8"/>
        <v>0.0107</v>
      </c>
      <c r="W24" s="116">
        <v>0.0009</v>
      </c>
      <c r="X24" s="116">
        <v>0.0098</v>
      </c>
      <c r="Y24" s="31" t="s">
        <v>49</v>
      </c>
      <c r="Z24" s="35" t="s">
        <v>50</v>
      </c>
      <c r="AA24" s="147">
        <v>45566</v>
      </c>
      <c r="AB24" s="57"/>
      <c r="AC24" s="148"/>
      <c r="AD24" s="148"/>
      <c r="AE24" s="148"/>
    </row>
    <row r="25" s="5" customFormat="1" ht="216" customHeight="1" spans="1:31">
      <c r="A25" s="45">
        <v>5</v>
      </c>
      <c r="B25" s="39" t="s">
        <v>145</v>
      </c>
      <c r="C25" s="39" t="s">
        <v>38</v>
      </c>
      <c r="D25" s="39" t="s">
        <v>146</v>
      </c>
      <c r="E25" s="39" t="s">
        <v>147</v>
      </c>
      <c r="F25" s="47" t="s">
        <v>148</v>
      </c>
      <c r="G25" s="34">
        <v>462</v>
      </c>
      <c r="H25" s="34">
        <f t="shared" si="9"/>
        <v>370</v>
      </c>
      <c r="I25" s="34">
        <v>370</v>
      </c>
      <c r="J25" s="34"/>
      <c r="K25" s="34"/>
      <c r="L25" s="34"/>
      <c r="M25" s="34">
        <v>370</v>
      </c>
      <c r="N25" s="89" t="s">
        <v>149</v>
      </c>
      <c r="O25" s="49" t="s">
        <v>150</v>
      </c>
      <c r="P25" s="33" t="s">
        <v>151</v>
      </c>
      <c r="Q25" s="35">
        <v>0</v>
      </c>
      <c r="R25" s="35">
        <v>1</v>
      </c>
      <c r="S25" s="116">
        <v>0.0035</v>
      </c>
      <c r="T25" s="116">
        <v>0.0005</v>
      </c>
      <c r="U25" s="116">
        <v>0.003</v>
      </c>
      <c r="V25" s="116">
        <v>0.0071</v>
      </c>
      <c r="W25" s="116">
        <v>0.0011</v>
      </c>
      <c r="X25" s="116">
        <v>0.006</v>
      </c>
      <c r="Y25" s="35" t="s">
        <v>152</v>
      </c>
      <c r="Z25" s="35" t="s">
        <v>94</v>
      </c>
      <c r="AA25" s="147">
        <v>45566</v>
      </c>
      <c r="AB25" s="57"/>
      <c r="AC25" s="148"/>
      <c r="AD25" s="148"/>
      <c r="AE25" s="148"/>
    </row>
    <row r="26" s="5" customFormat="1" ht="226" customHeight="1" spans="1:31">
      <c r="A26" s="45">
        <v>6</v>
      </c>
      <c r="B26" s="39" t="s">
        <v>153</v>
      </c>
      <c r="C26" s="39" t="s">
        <v>38</v>
      </c>
      <c r="D26" s="39" t="s">
        <v>146</v>
      </c>
      <c r="E26" s="39" t="s">
        <v>154</v>
      </c>
      <c r="F26" s="48" t="s">
        <v>155</v>
      </c>
      <c r="G26" s="34">
        <v>462.5</v>
      </c>
      <c r="H26" s="34">
        <f t="shared" si="9"/>
        <v>370</v>
      </c>
      <c r="I26" s="34">
        <v>370</v>
      </c>
      <c r="J26" s="34"/>
      <c r="K26" s="34"/>
      <c r="L26" s="34"/>
      <c r="M26" s="34">
        <v>370</v>
      </c>
      <c r="N26" s="89" t="s">
        <v>156</v>
      </c>
      <c r="O26" s="49" t="s">
        <v>157</v>
      </c>
      <c r="P26" s="33" t="s">
        <v>158</v>
      </c>
      <c r="Q26" s="35">
        <v>0</v>
      </c>
      <c r="R26" s="35">
        <v>1</v>
      </c>
      <c r="S26" s="116">
        <v>0.0035</v>
      </c>
      <c r="T26" s="116">
        <v>0.0005</v>
      </c>
      <c r="U26" s="116">
        <v>0.003</v>
      </c>
      <c r="V26" s="116">
        <v>0.0091</v>
      </c>
      <c r="W26" s="116">
        <v>0.0011</v>
      </c>
      <c r="X26" s="116">
        <v>0.008</v>
      </c>
      <c r="Y26" s="35" t="s">
        <v>152</v>
      </c>
      <c r="Z26" s="35" t="s">
        <v>94</v>
      </c>
      <c r="AA26" s="147">
        <v>45566</v>
      </c>
      <c r="AB26" s="57"/>
      <c r="AC26" s="148"/>
      <c r="AD26" s="148"/>
      <c r="AE26" s="148"/>
    </row>
    <row r="27" s="4" customFormat="1" ht="173" customHeight="1" spans="1:31">
      <c r="A27" s="45">
        <v>7</v>
      </c>
      <c r="B27" s="35" t="s">
        <v>159</v>
      </c>
      <c r="C27" s="35" t="s">
        <v>38</v>
      </c>
      <c r="D27" s="35" t="s">
        <v>39</v>
      </c>
      <c r="E27" s="35" t="s">
        <v>160</v>
      </c>
      <c r="F27" s="37" t="s">
        <v>161</v>
      </c>
      <c r="G27" s="34">
        <v>576</v>
      </c>
      <c r="H27" s="34">
        <f t="shared" si="9"/>
        <v>460</v>
      </c>
      <c r="I27" s="34">
        <v>460</v>
      </c>
      <c r="J27" s="34"/>
      <c r="K27" s="34"/>
      <c r="L27" s="34"/>
      <c r="M27" s="34">
        <v>460</v>
      </c>
      <c r="N27" s="32" t="s">
        <v>136</v>
      </c>
      <c r="O27" s="38" t="s">
        <v>162</v>
      </c>
      <c r="P27" s="38" t="s">
        <v>163</v>
      </c>
      <c r="Q27" s="120"/>
      <c r="R27" s="35">
        <v>1</v>
      </c>
      <c r="S27" s="119">
        <f t="shared" si="10"/>
        <v>0.002</v>
      </c>
      <c r="T27" s="116">
        <v>0.0004</v>
      </c>
      <c r="U27" s="116">
        <v>0.0016</v>
      </c>
      <c r="V27" s="119">
        <f t="shared" ref="V27:V30" si="11">W27+X27</f>
        <v>0.0048</v>
      </c>
      <c r="W27" s="116">
        <v>0.0012</v>
      </c>
      <c r="X27" s="116">
        <v>0.0036</v>
      </c>
      <c r="Y27" s="31" t="s">
        <v>49</v>
      </c>
      <c r="Z27" s="31" t="s">
        <v>86</v>
      </c>
      <c r="AA27" s="147">
        <v>45566</v>
      </c>
      <c r="AB27" s="57"/>
      <c r="AC27" s="148"/>
      <c r="AD27" s="148"/>
      <c r="AE27" s="148"/>
    </row>
    <row r="28" s="3" customFormat="1" ht="50" customHeight="1" spans="1:31">
      <c r="A28" s="27" t="s">
        <v>164</v>
      </c>
      <c r="B28" s="28"/>
      <c r="C28" s="28"/>
      <c r="D28" s="28"/>
      <c r="E28" s="29"/>
      <c r="F28" s="30"/>
      <c r="G28" s="44">
        <f t="shared" ref="G28:M28" si="12">SUM(G29:G31)</f>
        <v>852</v>
      </c>
      <c r="H28" s="44">
        <f t="shared" si="12"/>
        <v>703</v>
      </c>
      <c r="I28" s="44">
        <f t="shared" si="12"/>
        <v>159</v>
      </c>
      <c r="J28" s="44">
        <f t="shared" si="12"/>
        <v>400</v>
      </c>
      <c r="K28" s="44">
        <f t="shared" si="12"/>
        <v>0</v>
      </c>
      <c r="L28" s="44">
        <f t="shared" si="12"/>
        <v>144</v>
      </c>
      <c r="M28" s="44">
        <f t="shared" si="12"/>
        <v>653</v>
      </c>
      <c r="N28" s="93"/>
      <c r="O28" s="94"/>
      <c r="P28" s="94"/>
      <c r="Q28" s="121"/>
      <c r="R28" s="118"/>
      <c r="S28" s="114"/>
      <c r="T28" s="114"/>
      <c r="U28" s="114"/>
      <c r="V28" s="114"/>
      <c r="W28" s="114"/>
      <c r="X28" s="114"/>
      <c r="Y28" s="83"/>
      <c r="Z28" s="118"/>
      <c r="AA28" s="153"/>
      <c r="AB28" s="57"/>
      <c r="AC28" s="146"/>
      <c r="AD28" s="146"/>
      <c r="AE28" s="146"/>
    </row>
    <row r="29" s="4" customFormat="1" ht="199" customHeight="1" spans="1:31">
      <c r="A29" s="45">
        <v>1</v>
      </c>
      <c r="B29" s="35" t="s">
        <v>165</v>
      </c>
      <c r="C29" s="35" t="s">
        <v>38</v>
      </c>
      <c r="D29" s="35" t="s">
        <v>39</v>
      </c>
      <c r="E29" s="35" t="s">
        <v>166</v>
      </c>
      <c r="F29" s="49" t="s">
        <v>167</v>
      </c>
      <c r="G29" s="34">
        <v>180</v>
      </c>
      <c r="H29" s="34">
        <f>I29+J29+K29+L29</f>
        <v>144</v>
      </c>
      <c r="I29" s="34"/>
      <c r="J29" s="34"/>
      <c r="K29" s="34"/>
      <c r="L29" s="34">
        <v>144</v>
      </c>
      <c r="M29" s="34">
        <f>G29*0.8</f>
        <v>144</v>
      </c>
      <c r="N29" s="89" t="s">
        <v>168</v>
      </c>
      <c r="O29" s="33" t="s">
        <v>169</v>
      </c>
      <c r="P29" s="33" t="s">
        <v>170</v>
      </c>
      <c r="Q29" s="120"/>
      <c r="R29" s="31">
        <v>1</v>
      </c>
      <c r="S29" s="116">
        <f t="shared" ref="S29:S36" si="13">T29+U29</f>
        <v>0.0024</v>
      </c>
      <c r="T29" s="115">
        <v>0.0005</v>
      </c>
      <c r="U29" s="115">
        <v>0.0019</v>
      </c>
      <c r="V29" s="116">
        <f t="shared" si="11"/>
        <v>0.0047</v>
      </c>
      <c r="W29" s="116">
        <v>0.0006</v>
      </c>
      <c r="X29" s="116">
        <v>0.0041</v>
      </c>
      <c r="Y29" s="35" t="s">
        <v>49</v>
      </c>
      <c r="Z29" s="35" t="s">
        <v>50</v>
      </c>
      <c r="AA29" s="154">
        <v>45566</v>
      </c>
      <c r="AB29" s="57"/>
      <c r="AC29" s="148"/>
      <c r="AD29" s="148"/>
      <c r="AE29" s="148"/>
    </row>
    <row r="30" s="4" customFormat="1" ht="233" customHeight="1" spans="1:31">
      <c r="A30" s="50">
        <v>2</v>
      </c>
      <c r="B30" s="51" t="s">
        <v>171</v>
      </c>
      <c r="C30" s="51" t="s">
        <v>38</v>
      </c>
      <c r="D30" s="51" t="s">
        <v>39</v>
      </c>
      <c r="E30" s="51" t="s">
        <v>172</v>
      </c>
      <c r="F30" s="52" t="s">
        <v>173</v>
      </c>
      <c r="G30" s="53">
        <v>563</v>
      </c>
      <c r="H30" s="34">
        <f>I30+J30</f>
        <v>450</v>
      </c>
      <c r="I30" s="53">
        <v>50</v>
      </c>
      <c r="J30" s="53">
        <v>400</v>
      </c>
      <c r="K30" s="53"/>
      <c r="L30" s="53"/>
      <c r="M30" s="53">
        <v>400</v>
      </c>
      <c r="N30" s="95" t="s">
        <v>174</v>
      </c>
      <c r="O30" s="96" t="s">
        <v>175</v>
      </c>
      <c r="P30" s="96" t="s">
        <v>176</v>
      </c>
      <c r="Q30" s="50"/>
      <c r="R30" s="122">
        <v>1</v>
      </c>
      <c r="S30" s="123">
        <f t="shared" si="13"/>
        <v>0.0146</v>
      </c>
      <c r="T30" s="124">
        <v>0.0023</v>
      </c>
      <c r="U30" s="124">
        <v>0.0123</v>
      </c>
      <c r="V30" s="123">
        <f t="shared" si="11"/>
        <v>0.0628</v>
      </c>
      <c r="W30" s="123">
        <v>0.0062</v>
      </c>
      <c r="X30" s="124">
        <v>0.0566</v>
      </c>
      <c r="Y30" s="51" t="s">
        <v>49</v>
      </c>
      <c r="Z30" s="51" t="s">
        <v>50</v>
      </c>
      <c r="AA30" s="155">
        <v>45566</v>
      </c>
      <c r="AB30" s="57"/>
      <c r="AC30" s="148"/>
      <c r="AD30" s="148"/>
      <c r="AE30" s="148"/>
    </row>
    <row r="31" s="4" customFormat="1" ht="171" customHeight="1" spans="1:31">
      <c r="A31" s="54">
        <v>3</v>
      </c>
      <c r="B31" s="55" t="s">
        <v>177</v>
      </c>
      <c r="C31" s="56" t="s">
        <v>38</v>
      </c>
      <c r="D31" s="57" t="s">
        <v>39</v>
      </c>
      <c r="E31" s="58" t="s">
        <v>178</v>
      </c>
      <c r="F31" s="59" t="s">
        <v>179</v>
      </c>
      <c r="G31" s="60">
        <v>109</v>
      </c>
      <c r="H31" s="34">
        <f>I31+J31+K31+L31</f>
        <v>109</v>
      </c>
      <c r="I31" s="60">
        <v>109</v>
      </c>
      <c r="J31" s="60"/>
      <c r="K31" s="60"/>
      <c r="L31" s="60"/>
      <c r="M31" s="60">
        <v>109</v>
      </c>
      <c r="N31" s="87" t="s">
        <v>180</v>
      </c>
      <c r="O31" s="87" t="s">
        <v>181</v>
      </c>
      <c r="P31" s="87" t="s">
        <v>182</v>
      </c>
      <c r="Q31" s="54"/>
      <c r="R31" s="125">
        <v>6</v>
      </c>
      <c r="S31" s="125">
        <v>0.0055</v>
      </c>
      <c r="T31" s="125">
        <v>0.001</v>
      </c>
      <c r="U31" s="125">
        <v>0.0045</v>
      </c>
      <c r="V31" s="125">
        <v>0.0205</v>
      </c>
      <c r="W31" s="125">
        <v>0.0028</v>
      </c>
      <c r="X31" s="125">
        <v>0.0177</v>
      </c>
      <c r="Y31" s="125" t="s">
        <v>183</v>
      </c>
      <c r="Z31" s="125" t="s">
        <v>178</v>
      </c>
      <c r="AA31" s="156">
        <v>45583</v>
      </c>
      <c r="AB31" s="57"/>
      <c r="AC31" s="148"/>
      <c r="AD31" s="148"/>
      <c r="AE31" s="148"/>
    </row>
    <row r="32" s="3" customFormat="1" ht="50" customHeight="1" spans="1:31">
      <c r="A32" s="61" t="s">
        <v>184</v>
      </c>
      <c r="B32" s="62"/>
      <c r="C32" s="62"/>
      <c r="D32" s="62"/>
      <c r="E32" s="63"/>
      <c r="F32" s="64"/>
      <c r="G32" s="65">
        <f t="shared" ref="G32:M32" si="14">SUM(G33:G36)</f>
        <v>1795.5</v>
      </c>
      <c r="H32" s="65">
        <f t="shared" si="14"/>
        <v>1436</v>
      </c>
      <c r="I32" s="65">
        <f t="shared" si="14"/>
        <v>150</v>
      </c>
      <c r="J32" s="65">
        <f t="shared" si="14"/>
        <v>1286</v>
      </c>
      <c r="K32" s="65">
        <f t="shared" si="14"/>
        <v>0</v>
      </c>
      <c r="L32" s="65">
        <f t="shared" si="14"/>
        <v>0</v>
      </c>
      <c r="M32" s="65">
        <f t="shared" si="14"/>
        <v>1436</v>
      </c>
      <c r="N32" s="97"/>
      <c r="O32" s="98"/>
      <c r="P32" s="98"/>
      <c r="Q32" s="126"/>
      <c r="R32" s="127"/>
      <c r="S32" s="128"/>
      <c r="T32" s="128"/>
      <c r="U32" s="128"/>
      <c r="V32" s="128"/>
      <c r="W32" s="128"/>
      <c r="X32" s="128"/>
      <c r="Y32" s="157"/>
      <c r="Z32" s="157"/>
      <c r="AA32" s="158"/>
      <c r="AB32" s="57"/>
      <c r="AC32" s="146"/>
      <c r="AD32" s="146"/>
      <c r="AE32" s="146"/>
    </row>
    <row r="33" s="4" customFormat="1" ht="260" customHeight="1" spans="1:31">
      <c r="A33" s="54">
        <v>1</v>
      </c>
      <c r="B33" s="66" t="s">
        <v>185</v>
      </c>
      <c r="C33" s="58" t="s">
        <v>38</v>
      </c>
      <c r="D33" s="58" t="s">
        <v>67</v>
      </c>
      <c r="E33" s="58" t="s">
        <v>59</v>
      </c>
      <c r="F33" s="40" t="s">
        <v>186</v>
      </c>
      <c r="G33" s="60">
        <v>400</v>
      </c>
      <c r="H33" s="34">
        <f>I33+J33+K33+L33</f>
        <v>320</v>
      </c>
      <c r="I33" s="60"/>
      <c r="J33" s="60">
        <v>320</v>
      </c>
      <c r="K33" s="60"/>
      <c r="L33" s="60"/>
      <c r="M33" s="99">
        <v>320</v>
      </c>
      <c r="N33" s="48" t="s">
        <v>187</v>
      </c>
      <c r="O33" s="48" t="s">
        <v>188</v>
      </c>
      <c r="P33" s="48" t="s">
        <v>189</v>
      </c>
      <c r="Q33" s="58"/>
      <c r="R33" s="58">
        <v>1</v>
      </c>
      <c r="S33" s="58">
        <v>0.0019</v>
      </c>
      <c r="T33" s="58">
        <v>0.0004</v>
      </c>
      <c r="U33" s="129">
        <v>0.0015</v>
      </c>
      <c r="V33" s="129">
        <v>0.0076</v>
      </c>
      <c r="W33" s="58">
        <v>0.0016</v>
      </c>
      <c r="X33" s="129">
        <v>0.006</v>
      </c>
      <c r="Y33" s="125" t="s">
        <v>152</v>
      </c>
      <c r="Z33" s="125" t="s">
        <v>72</v>
      </c>
      <c r="AA33" s="159">
        <v>45566</v>
      </c>
      <c r="AB33" s="57"/>
      <c r="AC33" s="148"/>
      <c r="AD33" s="148"/>
      <c r="AE33" s="148"/>
    </row>
    <row r="34" s="4" customFormat="1" ht="172" customHeight="1" spans="1:31">
      <c r="A34" s="67">
        <v>2</v>
      </c>
      <c r="B34" s="35" t="s">
        <v>190</v>
      </c>
      <c r="C34" s="35" t="s">
        <v>38</v>
      </c>
      <c r="D34" s="35" t="s">
        <v>59</v>
      </c>
      <c r="E34" s="35" t="s">
        <v>191</v>
      </c>
      <c r="F34" s="42" t="s">
        <v>192</v>
      </c>
      <c r="G34" s="43">
        <v>187.5</v>
      </c>
      <c r="H34" s="34">
        <f>I34+J34+K34+L34</f>
        <v>150</v>
      </c>
      <c r="I34" s="43">
        <v>150</v>
      </c>
      <c r="J34" s="43"/>
      <c r="K34" s="43"/>
      <c r="L34" s="43"/>
      <c r="M34" s="34">
        <v>150</v>
      </c>
      <c r="N34" s="90" t="s">
        <v>193</v>
      </c>
      <c r="O34" s="38" t="s">
        <v>194</v>
      </c>
      <c r="P34" s="38" t="s">
        <v>195</v>
      </c>
      <c r="Q34" s="117"/>
      <c r="R34" s="35">
        <v>1</v>
      </c>
      <c r="S34" s="116">
        <f t="shared" si="13"/>
        <v>0.0018</v>
      </c>
      <c r="T34" s="116">
        <v>0.001</v>
      </c>
      <c r="U34" s="116">
        <v>0.0008</v>
      </c>
      <c r="V34" s="116">
        <f>W34+X34</f>
        <v>0.0039</v>
      </c>
      <c r="W34" s="116">
        <v>0.002</v>
      </c>
      <c r="X34" s="116">
        <v>0.0019</v>
      </c>
      <c r="Y34" s="35" t="s">
        <v>49</v>
      </c>
      <c r="Z34" s="35" t="s">
        <v>112</v>
      </c>
      <c r="AA34" s="160">
        <v>45569</v>
      </c>
      <c r="AB34" s="57"/>
      <c r="AC34" s="148"/>
      <c r="AD34" s="148"/>
      <c r="AE34" s="148"/>
    </row>
    <row r="35" s="4" customFormat="1" ht="199" customHeight="1" spans="1:31">
      <c r="A35" s="54">
        <v>3</v>
      </c>
      <c r="B35" s="35" t="s">
        <v>196</v>
      </c>
      <c r="C35" s="35" t="s">
        <v>38</v>
      </c>
      <c r="D35" s="35" t="s">
        <v>59</v>
      </c>
      <c r="E35" s="35" t="s">
        <v>191</v>
      </c>
      <c r="F35" s="42" t="s">
        <v>197</v>
      </c>
      <c r="G35" s="43">
        <v>408</v>
      </c>
      <c r="H35" s="34">
        <f>I35+J35+K35+L35</f>
        <v>326</v>
      </c>
      <c r="I35" s="43"/>
      <c r="J35" s="43">
        <v>326</v>
      </c>
      <c r="K35" s="43"/>
      <c r="L35" s="43"/>
      <c r="M35" s="34">
        <v>326</v>
      </c>
      <c r="N35" s="90" t="s">
        <v>198</v>
      </c>
      <c r="O35" s="38" t="s">
        <v>199</v>
      </c>
      <c r="P35" s="38" t="s">
        <v>200</v>
      </c>
      <c r="Q35" s="117"/>
      <c r="R35" s="35">
        <v>1</v>
      </c>
      <c r="S35" s="116">
        <f t="shared" si="13"/>
        <v>0.004</v>
      </c>
      <c r="T35" s="116">
        <v>0.002</v>
      </c>
      <c r="U35" s="116">
        <v>0.002</v>
      </c>
      <c r="V35" s="116">
        <f>W35+X35</f>
        <v>0.007</v>
      </c>
      <c r="W35" s="116">
        <v>0.005</v>
      </c>
      <c r="X35" s="116">
        <v>0.002</v>
      </c>
      <c r="Y35" s="35" t="s">
        <v>49</v>
      </c>
      <c r="Z35" s="35" t="s">
        <v>112</v>
      </c>
      <c r="AA35" s="147">
        <v>45572</v>
      </c>
      <c r="AB35" s="57"/>
      <c r="AC35" s="148"/>
      <c r="AD35" s="148"/>
      <c r="AE35" s="148"/>
    </row>
    <row r="36" s="4" customFormat="1" ht="202" customHeight="1" spans="1:31">
      <c r="A36" s="67">
        <v>4</v>
      </c>
      <c r="B36" s="35" t="s">
        <v>201</v>
      </c>
      <c r="C36" s="35" t="s">
        <v>38</v>
      </c>
      <c r="D36" s="35" t="s">
        <v>59</v>
      </c>
      <c r="E36" s="35" t="s">
        <v>202</v>
      </c>
      <c r="F36" s="37" t="s">
        <v>203</v>
      </c>
      <c r="G36" s="34">
        <v>800</v>
      </c>
      <c r="H36" s="34">
        <f>I36+J36+K36+L36</f>
        <v>640</v>
      </c>
      <c r="I36" s="34"/>
      <c r="J36" s="34">
        <v>640</v>
      </c>
      <c r="K36" s="34"/>
      <c r="L36" s="34"/>
      <c r="M36" s="34">
        <f>G36*0.8</f>
        <v>640</v>
      </c>
      <c r="N36" s="100" t="s">
        <v>204</v>
      </c>
      <c r="O36" s="38" t="s">
        <v>205</v>
      </c>
      <c r="P36" s="33" t="s">
        <v>206</v>
      </c>
      <c r="Q36" s="120"/>
      <c r="R36" s="35">
        <v>1</v>
      </c>
      <c r="S36" s="119">
        <f t="shared" si="13"/>
        <v>0.004</v>
      </c>
      <c r="T36" s="116">
        <v>0.001</v>
      </c>
      <c r="U36" s="116">
        <v>0.003</v>
      </c>
      <c r="V36" s="119">
        <f>W36+X36</f>
        <v>0.0072</v>
      </c>
      <c r="W36" s="116">
        <v>0.006</v>
      </c>
      <c r="X36" s="116">
        <v>0.0012</v>
      </c>
      <c r="Y36" s="31" t="s">
        <v>49</v>
      </c>
      <c r="Z36" s="31" t="s">
        <v>86</v>
      </c>
      <c r="AA36" s="160">
        <v>45566</v>
      </c>
      <c r="AB36" s="57"/>
      <c r="AC36" s="148"/>
      <c r="AD36" s="148"/>
      <c r="AE36" s="148"/>
    </row>
    <row r="37" s="3" customFormat="1" ht="48" customHeight="1" spans="1:31">
      <c r="A37" s="27" t="s">
        <v>207</v>
      </c>
      <c r="B37" s="28"/>
      <c r="C37" s="28"/>
      <c r="D37" s="28"/>
      <c r="E37" s="29"/>
      <c r="F37" s="30"/>
      <c r="G37" s="44">
        <f t="shared" ref="G37:M37" si="15">SUM(G38:G43)</f>
        <v>2412.5</v>
      </c>
      <c r="H37" s="44">
        <f t="shared" si="15"/>
        <v>1930</v>
      </c>
      <c r="I37" s="44">
        <f t="shared" si="15"/>
        <v>324.24</v>
      </c>
      <c r="J37" s="44">
        <f t="shared" si="15"/>
        <v>1205.76</v>
      </c>
      <c r="K37" s="44">
        <f t="shared" si="15"/>
        <v>0</v>
      </c>
      <c r="L37" s="44">
        <f t="shared" si="15"/>
        <v>400</v>
      </c>
      <c r="M37" s="44">
        <f t="shared" si="15"/>
        <v>1930</v>
      </c>
      <c r="N37" s="101"/>
      <c r="O37" s="94"/>
      <c r="P37" s="94"/>
      <c r="Q37" s="121"/>
      <c r="R37" s="118"/>
      <c r="S37" s="114"/>
      <c r="T37" s="114"/>
      <c r="U37" s="114"/>
      <c r="V37" s="114"/>
      <c r="W37" s="114"/>
      <c r="X37" s="114"/>
      <c r="Y37" s="118"/>
      <c r="Z37" s="118"/>
      <c r="AA37" s="153"/>
      <c r="AB37" s="57"/>
      <c r="AC37" s="146"/>
      <c r="AD37" s="146"/>
      <c r="AE37" s="146"/>
    </row>
    <row r="38" s="3" customFormat="1" ht="177" customHeight="1" spans="1:31">
      <c r="A38" s="45">
        <v>1</v>
      </c>
      <c r="B38" s="35" t="s">
        <v>208</v>
      </c>
      <c r="C38" s="45" t="s">
        <v>38</v>
      </c>
      <c r="D38" s="35" t="s">
        <v>59</v>
      </c>
      <c r="E38" s="35" t="s">
        <v>128</v>
      </c>
      <c r="F38" s="37" t="s">
        <v>209</v>
      </c>
      <c r="G38" s="34">
        <v>300</v>
      </c>
      <c r="H38" s="43">
        <f t="shared" ref="H38:H43" si="16">I38+J38+K38+L38</f>
        <v>240</v>
      </c>
      <c r="I38" s="34">
        <v>240</v>
      </c>
      <c r="J38" s="34"/>
      <c r="K38" s="34"/>
      <c r="L38" s="34"/>
      <c r="M38" s="34">
        <f>G38*0.8</f>
        <v>240</v>
      </c>
      <c r="N38" s="90"/>
      <c r="O38" s="38" t="s">
        <v>210</v>
      </c>
      <c r="P38" s="38" t="s">
        <v>211</v>
      </c>
      <c r="Q38" s="118"/>
      <c r="R38" s="130">
        <v>1</v>
      </c>
      <c r="S38" s="115">
        <v>0.0074</v>
      </c>
      <c r="T38" s="115">
        <v>0.0004</v>
      </c>
      <c r="U38" s="115">
        <v>0.007</v>
      </c>
      <c r="V38" s="115">
        <v>0.0148</v>
      </c>
      <c r="W38" s="115">
        <v>0.0008</v>
      </c>
      <c r="X38" s="115">
        <v>0.014</v>
      </c>
      <c r="Y38" s="35" t="s">
        <v>152</v>
      </c>
      <c r="Z38" s="35" t="s">
        <v>72</v>
      </c>
      <c r="AA38" s="160">
        <v>45571</v>
      </c>
      <c r="AB38" s="57"/>
      <c r="AC38" s="148"/>
      <c r="AD38" s="148"/>
      <c r="AE38" s="148"/>
    </row>
    <row r="39" s="4" customFormat="1" ht="217" customHeight="1" spans="1:31">
      <c r="A39" s="45">
        <v>2</v>
      </c>
      <c r="B39" s="35" t="s">
        <v>212</v>
      </c>
      <c r="C39" s="35" t="s">
        <v>38</v>
      </c>
      <c r="D39" s="35" t="s">
        <v>39</v>
      </c>
      <c r="E39" s="35" t="s">
        <v>213</v>
      </c>
      <c r="F39" s="37" t="s">
        <v>214</v>
      </c>
      <c r="G39" s="34">
        <v>187.5</v>
      </c>
      <c r="H39" s="43">
        <f t="shared" si="16"/>
        <v>150</v>
      </c>
      <c r="I39" s="34">
        <v>84.24</v>
      </c>
      <c r="J39" s="34">
        <v>65.76</v>
      </c>
      <c r="K39" s="34"/>
      <c r="L39" s="34"/>
      <c r="M39" s="34">
        <v>150</v>
      </c>
      <c r="N39" s="32"/>
      <c r="O39" s="33" t="s">
        <v>215</v>
      </c>
      <c r="P39" s="33" t="s">
        <v>216</v>
      </c>
      <c r="Q39" s="120"/>
      <c r="R39" s="31">
        <v>1</v>
      </c>
      <c r="S39" s="116">
        <f>T39+U39</f>
        <v>0.007</v>
      </c>
      <c r="T39" s="116">
        <v>0.0003</v>
      </c>
      <c r="U39" s="116">
        <v>0.0067</v>
      </c>
      <c r="V39" s="116">
        <f>W39+X39</f>
        <v>0.0206</v>
      </c>
      <c r="W39" s="116">
        <v>0.0008</v>
      </c>
      <c r="X39" s="116">
        <v>0.0198</v>
      </c>
      <c r="Y39" s="161" t="s">
        <v>49</v>
      </c>
      <c r="Z39" s="161" t="s">
        <v>50</v>
      </c>
      <c r="AA39" s="147">
        <v>45586</v>
      </c>
      <c r="AB39" s="57"/>
      <c r="AC39" s="148"/>
      <c r="AD39" s="148"/>
      <c r="AE39" s="148"/>
    </row>
    <row r="40" s="4" customFormat="1" ht="173" customHeight="1" spans="1:31">
      <c r="A40" s="45">
        <v>3</v>
      </c>
      <c r="B40" s="39" t="s">
        <v>217</v>
      </c>
      <c r="C40" s="39" t="s">
        <v>38</v>
      </c>
      <c r="D40" s="39" t="s">
        <v>146</v>
      </c>
      <c r="E40" s="39" t="s">
        <v>88</v>
      </c>
      <c r="F40" s="37" t="s">
        <v>218</v>
      </c>
      <c r="G40" s="34">
        <v>225</v>
      </c>
      <c r="H40" s="43">
        <f t="shared" si="16"/>
        <v>180</v>
      </c>
      <c r="I40" s="34"/>
      <c r="J40" s="34">
        <v>180</v>
      </c>
      <c r="K40" s="34"/>
      <c r="L40" s="34"/>
      <c r="M40" s="34">
        <v>180</v>
      </c>
      <c r="N40" s="89"/>
      <c r="O40" s="49" t="s">
        <v>219</v>
      </c>
      <c r="P40" s="49"/>
      <c r="Q40" s="35"/>
      <c r="R40" s="35">
        <v>1</v>
      </c>
      <c r="S40" s="116">
        <f>20/10000</f>
        <v>0.002</v>
      </c>
      <c r="T40" s="116">
        <f>2/10000</f>
        <v>0.0002</v>
      </c>
      <c r="U40" s="116">
        <f>S40-T40</f>
        <v>0.0018</v>
      </c>
      <c r="V40" s="116">
        <f>55/10000</f>
        <v>0.0055</v>
      </c>
      <c r="W40" s="116">
        <f>6/10000</f>
        <v>0.0006</v>
      </c>
      <c r="X40" s="116">
        <f>V40-W40</f>
        <v>0.0049</v>
      </c>
      <c r="Y40" s="35" t="s">
        <v>152</v>
      </c>
      <c r="Z40" s="35" t="s">
        <v>94</v>
      </c>
      <c r="AA40" s="147">
        <v>45566</v>
      </c>
      <c r="AB40" s="57"/>
      <c r="AC40" s="148"/>
      <c r="AD40" s="148"/>
      <c r="AE40" s="148"/>
    </row>
    <row r="41" s="4" customFormat="1" ht="186" customHeight="1" spans="1:31">
      <c r="A41" s="45">
        <v>4</v>
      </c>
      <c r="B41" s="35" t="s">
        <v>220</v>
      </c>
      <c r="C41" s="35" t="s">
        <v>38</v>
      </c>
      <c r="D41" s="35" t="s">
        <v>221</v>
      </c>
      <c r="E41" s="35" t="s">
        <v>222</v>
      </c>
      <c r="F41" s="38" t="s">
        <v>223</v>
      </c>
      <c r="G41" s="34">
        <v>750</v>
      </c>
      <c r="H41" s="43">
        <f t="shared" si="16"/>
        <v>600</v>
      </c>
      <c r="I41" s="34"/>
      <c r="J41" s="34">
        <v>600</v>
      </c>
      <c r="K41" s="34"/>
      <c r="L41" s="34"/>
      <c r="M41" s="34">
        <v>600</v>
      </c>
      <c r="N41" s="90"/>
      <c r="O41" s="90" t="s">
        <v>224</v>
      </c>
      <c r="P41" s="90" t="s">
        <v>225</v>
      </c>
      <c r="Q41" s="131"/>
      <c r="R41" s="35">
        <v>1</v>
      </c>
      <c r="S41" s="132">
        <v>0.0017</v>
      </c>
      <c r="T41" s="132">
        <v>0.0002</v>
      </c>
      <c r="U41" s="119">
        <v>0.0015</v>
      </c>
      <c r="V41" s="119">
        <v>0.0057</v>
      </c>
      <c r="W41" s="119">
        <v>0.0004</v>
      </c>
      <c r="X41" s="119">
        <v>0.0053</v>
      </c>
      <c r="Y41" s="35" t="s">
        <v>152</v>
      </c>
      <c r="Z41" s="35" t="s">
        <v>79</v>
      </c>
      <c r="AA41" s="147">
        <v>45566</v>
      </c>
      <c r="AB41" s="57"/>
      <c r="AC41" s="148"/>
      <c r="AD41" s="148"/>
      <c r="AE41" s="148"/>
    </row>
    <row r="42" s="4" customFormat="1" ht="200" customHeight="1" spans="1:31">
      <c r="A42" s="45">
        <v>5</v>
      </c>
      <c r="B42" s="35" t="s">
        <v>226</v>
      </c>
      <c r="C42" s="35" t="s">
        <v>38</v>
      </c>
      <c r="D42" s="35" t="s">
        <v>221</v>
      </c>
      <c r="E42" s="35" t="s">
        <v>227</v>
      </c>
      <c r="F42" s="38" t="s">
        <v>228</v>
      </c>
      <c r="G42" s="34">
        <v>450</v>
      </c>
      <c r="H42" s="43">
        <f t="shared" si="16"/>
        <v>360</v>
      </c>
      <c r="I42" s="34"/>
      <c r="J42" s="34">
        <v>360</v>
      </c>
      <c r="K42" s="34"/>
      <c r="L42" s="34"/>
      <c r="M42" s="34">
        <v>360</v>
      </c>
      <c r="N42" s="90"/>
      <c r="O42" s="90" t="s">
        <v>229</v>
      </c>
      <c r="P42" s="90" t="s">
        <v>230</v>
      </c>
      <c r="Q42" s="133"/>
      <c r="R42" s="35">
        <v>1</v>
      </c>
      <c r="S42" s="132">
        <v>0.0025</v>
      </c>
      <c r="T42" s="132">
        <v>0.0003</v>
      </c>
      <c r="U42" s="119">
        <v>0.001</v>
      </c>
      <c r="V42" s="119">
        <v>0.0042</v>
      </c>
      <c r="W42" s="119">
        <v>0.0008</v>
      </c>
      <c r="X42" s="119">
        <v>0.0034</v>
      </c>
      <c r="Y42" s="35" t="s">
        <v>152</v>
      </c>
      <c r="Z42" s="35" t="s">
        <v>79</v>
      </c>
      <c r="AA42" s="147">
        <v>45567</v>
      </c>
      <c r="AB42" s="57"/>
      <c r="AC42" s="148"/>
      <c r="AD42" s="148"/>
      <c r="AE42" s="148"/>
    </row>
    <row r="43" s="4" customFormat="1" ht="176" customHeight="1" spans="1:31">
      <c r="A43" s="45">
        <v>6</v>
      </c>
      <c r="B43" s="35" t="s">
        <v>231</v>
      </c>
      <c r="C43" s="35" t="s">
        <v>38</v>
      </c>
      <c r="D43" s="31" t="s">
        <v>59</v>
      </c>
      <c r="E43" s="35" t="s">
        <v>232</v>
      </c>
      <c r="F43" s="37" t="s">
        <v>233</v>
      </c>
      <c r="G43" s="34">
        <v>500</v>
      </c>
      <c r="H43" s="43">
        <f t="shared" si="16"/>
        <v>400</v>
      </c>
      <c r="I43" s="34"/>
      <c r="J43" s="34"/>
      <c r="K43" s="34"/>
      <c r="L43" s="34">
        <v>400</v>
      </c>
      <c r="M43" s="34">
        <v>400</v>
      </c>
      <c r="N43" s="32"/>
      <c r="O43" s="38" t="s">
        <v>234</v>
      </c>
      <c r="P43" s="38" t="s">
        <v>235</v>
      </c>
      <c r="Q43" s="120"/>
      <c r="R43" s="35">
        <v>1</v>
      </c>
      <c r="S43" s="119">
        <f>T43+U43</f>
        <v>0.022</v>
      </c>
      <c r="T43" s="116">
        <v>0.002</v>
      </c>
      <c r="U43" s="116">
        <v>0.02</v>
      </c>
      <c r="V43" s="119">
        <f>W43+X43</f>
        <v>0.049</v>
      </c>
      <c r="W43" s="116">
        <v>0.004</v>
      </c>
      <c r="X43" s="116">
        <v>0.045</v>
      </c>
      <c r="Y43" s="31" t="s">
        <v>49</v>
      </c>
      <c r="Z43" s="31" t="s">
        <v>86</v>
      </c>
      <c r="AA43" s="160">
        <v>45569</v>
      </c>
      <c r="AB43" s="57"/>
      <c r="AC43" s="148"/>
      <c r="AD43" s="148"/>
      <c r="AE43" s="148"/>
    </row>
    <row r="44" s="3" customFormat="1" ht="46" customHeight="1" spans="1:46">
      <c r="A44" s="68" t="s">
        <v>236</v>
      </c>
      <c r="B44" s="68"/>
      <c r="C44" s="68"/>
      <c r="D44" s="68"/>
      <c r="E44" s="69"/>
      <c r="F44" s="70"/>
      <c r="G44" s="71">
        <f t="shared" ref="G44:M44" si="17">G45</f>
        <v>150</v>
      </c>
      <c r="H44" s="71">
        <f t="shared" si="17"/>
        <v>150</v>
      </c>
      <c r="I44" s="71">
        <f t="shared" si="17"/>
        <v>0</v>
      </c>
      <c r="J44" s="71">
        <f t="shared" si="17"/>
        <v>150</v>
      </c>
      <c r="K44" s="71">
        <f t="shared" si="17"/>
        <v>0</v>
      </c>
      <c r="L44" s="71">
        <f t="shared" si="17"/>
        <v>0</v>
      </c>
      <c r="M44" s="71">
        <f t="shared" si="17"/>
        <v>150</v>
      </c>
      <c r="N44" s="102"/>
      <c r="O44" s="103"/>
      <c r="P44" s="103"/>
      <c r="Q44" s="134"/>
      <c r="R44" s="135"/>
      <c r="S44" s="136"/>
      <c r="T44" s="137"/>
      <c r="U44" s="137"/>
      <c r="V44" s="136"/>
      <c r="W44" s="137"/>
      <c r="X44" s="137"/>
      <c r="Y44" s="139"/>
      <c r="Z44" s="139"/>
      <c r="AA44" s="162"/>
      <c r="AB44" s="57"/>
      <c r="AC44" s="163"/>
      <c r="AD44" s="163"/>
      <c r="AE44" s="163"/>
      <c r="AF44" s="6"/>
      <c r="AG44" s="6"/>
      <c r="AH44" s="6"/>
      <c r="AI44" s="6"/>
      <c r="AJ44" s="6"/>
      <c r="AK44" s="6"/>
      <c r="AL44" s="6"/>
      <c r="AM44" s="6"/>
      <c r="AN44" s="6"/>
      <c r="AO44" s="6"/>
      <c r="AP44" s="6"/>
      <c r="AQ44" s="6"/>
      <c r="AR44" s="6"/>
      <c r="AS44" s="6"/>
      <c r="AT44" s="6"/>
    </row>
    <row r="45" s="4" customFormat="1" ht="106" customHeight="1" spans="1:31">
      <c r="A45" s="72">
        <v>1</v>
      </c>
      <c r="B45" s="58" t="s">
        <v>237</v>
      </c>
      <c r="C45" s="58" t="s">
        <v>38</v>
      </c>
      <c r="D45" s="73" t="s">
        <v>59</v>
      </c>
      <c r="E45" s="74" t="s">
        <v>238</v>
      </c>
      <c r="F45" s="48" t="s">
        <v>239</v>
      </c>
      <c r="G45" s="75">
        <v>150</v>
      </c>
      <c r="H45" s="75">
        <f>I45+J45+K45+L45</f>
        <v>150</v>
      </c>
      <c r="I45" s="75"/>
      <c r="J45" s="75">
        <v>150</v>
      </c>
      <c r="K45" s="75"/>
      <c r="L45" s="75"/>
      <c r="M45" s="75">
        <v>150</v>
      </c>
      <c r="N45" s="104"/>
      <c r="O45" s="40"/>
      <c r="P45" s="40"/>
      <c r="Q45" s="76"/>
      <c r="R45" s="57">
        <v>71</v>
      </c>
      <c r="S45" s="138">
        <f>T45</f>
        <v>0.06</v>
      </c>
      <c r="T45" s="129">
        <v>0.06</v>
      </c>
      <c r="U45" s="129"/>
      <c r="V45" s="138">
        <f>W45</f>
        <v>0.09</v>
      </c>
      <c r="W45" s="129">
        <v>0.09</v>
      </c>
      <c r="X45" s="129"/>
      <c r="Y45" s="73" t="s">
        <v>49</v>
      </c>
      <c r="Z45" s="73" t="s">
        <v>49</v>
      </c>
      <c r="AA45" s="164">
        <v>45571</v>
      </c>
      <c r="AB45" s="57"/>
      <c r="AC45" s="148"/>
      <c r="AD45" s="148"/>
      <c r="AE45" s="148"/>
    </row>
    <row r="46" s="4" customFormat="1" ht="53" customHeight="1" spans="1:31">
      <c r="A46" s="68" t="s">
        <v>240</v>
      </c>
      <c r="B46" s="68"/>
      <c r="C46" s="68"/>
      <c r="D46" s="68"/>
      <c r="E46" s="69"/>
      <c r="F46" s="70"/>
      <c r="G46" s="71">
        <f t="shared" ref="G46:M46" si="18">G47</f>
        <v>200</v>
      </c>
      <c r="H46" s="71">
        <f t="shared" si="18"/>
        <v>200</v>
      </c>
      <c r="I46" s="71">
        <f t="shared" si="18"/>
        <v>0</v>
      </c>
      <c r="J46" s="71">
        <f t="shared" si="18"/>
        <v>0</v>
      </c>
      <c r="K46" s="71">
        <f t="shared" si="18"/>
        <v>0</v>
      </c>
      <c r="L46" s="71">
        <f t="shared" si="18"/>
        <v>200</v>
      </c>
      <c r="M46" s="71">
        <f t="shared" si="18"/>
        <v>200</v>
      </c>
      <c r="N46" s="104"/>
      <c r="O46" s="40"/>
      <c r="P46" s="40"/>
      <c r="Q46" s="76"/>
      <c r="R46" s="57"/>
      <c r="S46" s="138"/>
      <c r="T46" s="129"/>
      <c r="U46" s="129"/>
      <c r="V46" s="138"/>
      <c r="W46" s="129"/>
      <c r="X46" s="129"/>
      <c r="Y46" s="73"/>
      <c r="Z46" s="73"/>
      <c r="AA46" s="164"/>
      <c r="AB46" s="57"/>
      <c r="AC46" s="148"/>
      <c r="AD46" s="148"/>
      <c r="AE46" s="148"/>
    </row>
    <row r="47" s="4" customFormat="1" ht="85" customHeight="1" spans="1:31">
      <c r="A47" s="54">
        <v>1</v>
      </c>
      <c r="B47" s="58" t="s">
        <v>241</v>
      </c>
      <c r="C47" s="76" t="s">
        <v>38</v>
      </c>
      <c r="D47" s="73" t="s">
        <v>59</v>
      </c>
      <c r="E47" s="54"/>
      <c r="F47" s="48" t="s">
        <v>242</v>
      </c>
      <c r="G47" s="75">
        <v>200</v>
      </c>
      <c r="H47" s="75">
        <f>I47+J47+K47+L47</f>
        <v>200</v>
      </c>
      <c r="I47" s="75"/>
      <c r="J47" s="75"/>
      <c r="K47" s="75"/>
      <c r="L47" s="75">
        <v>200</v>
      </c>
      <c r="M47" s="75">
        <v>200</v>
      </c>
      <c r="N47" s="104"/>
      <c r="O47" s="40"/>
      <c r="P47" s="40"/>
      <c r="Q47" s="76"/>
      <c r="R47" s="57"/>
      <c r="S47" s="138"/>
      <c r="T47" s="129"/>
      <c r="U47" s="129"/>
      <c r="V47" s="138"/>
      <c r="W47" s="129"/>
      <c r="X47" s="129"/>
      <c r="Y47" s="73" t="s">
        <v>49</v>
      </c>
      <c r="Z47" s="73" t="s">
        <v>49</v>
      </c>
      <c r="AA47" s="164"/>
      <c r="AB47" s="57"/>
      <c r="AC47" s="148"/>
      <c r="AD47" s="148"/>
      <c r="AE47" s="148"/>
    </row>
    <row r="48" s="3" customFormat="1" ht="49" customHeight="1" spans="1:31">
      <c r="A48" s="68" t="s">
        <v>243</v>
      </c>
      <c r="B48" s="68"/>
      <c r="C48" s="68"/>
      <c r="D48" s="68"/>
      <c r="E48" s="69"/>
      <c r="F48" s="70"/>
      <c r="G48" s="71">
        <f t="shared" ref="G48:M48" si="19">G49+G52+G58</f>
        <v>2028</v>
      </c>
      <c r="H48" s="71">
        <f t="shared" si="19"/>
        <v>1634</v>
      </c>
      <c r="I48" s="71">
        <f t="shared" si="19"/>
        <v>210</v>
      </c>
      <c r="J48" s="71">
        <f t="shared" si="19"/>
        <v>1384</v>
      </c>
      <c r="K48" s="71">
        <f t="shared" si="19"/>
        <v>0</v>
      </c>
      <c r="L48" s="71">
        <f t="shared" si="19"/>
        <v>40</v>
      </c>
      <c r="M48" s="71">
        <f t="shared" si="19"/>
        <v>1634</v>
      </c>
      <c r="N48" s="102"/>
      <c r="O48" s="105"/>
      <c r="P48" s="105"/>
      <c r="Q48" s="134"/>
      <c r="R48" s="139"/>
      <c r="S48" s="137"/>
      <c r="T48" s="137"/>
      <c r="U48" s="137"/>
      <c r="V48" s="137"/>
      <c r="W48" s="137"/>
      <c r="X48" s="137"/>
      <c r="Y48" s="139"/>
      <c r="Z48" s="139"/>
      <c r="AA48" s="165"/>
      <c r="AB48" s="57"/>
      <c r="AC48" s="146"/>
      <c r="AD48" s="146"/>
      <c r="AE48" s="146"/>
    </row>
    <row r="49" s="3" customFormat="1" ht="48" customHeight="1" spans="1:31">
      <c r="A49" s="68" t="s">
        <v>244</v>
      </c>
      <c r="B49" s="68"/>
      <c r="C49" s="68"/>
      <c r="D49" s="68"/>
      <c r="E49" s="69"/>
      <c r="F49" s="70"/>
      <c r="G49" s="71">
        <f t="shared" ref="G49:M49" si="20">SUM(G50:G51)</f>
        <v>755</v>
      </c>
      <c r="H49" s="71">
        <f t="shared" si="20"/>
        <v>605</v>
      </c>
      <c r="I49" s="71">
        <f t="shared" si="20"/>
        <v>0</v>
      </c>
      <c r="J49" s="71">
        <f t="shared" si="20"/>
        <v>605</v>
      </c>
      <c r="K49" s="71">
        <f t="shared" si="20"/>
        <v>0</v>
      </c>
      <c r="L49" s="71">
        <f t="shared" si="20"/>
        <v>0</v>
      </c>
      <c r="M49" s="71">
        <f t="shared" si="20"/>
        <v>605</v>
      </c>
      <c r="N49" s="102"/>
      <c r="O49" s="105"/>
      <c r="P49" s="105"/>
      <c r="Q49" s="134"/>
      <c r="R49" s="139"/>
      <c r="S49" s="137"/>
      <c r="T49" s="137"/>
      <c r="U49" s="137"/>
      <c r="V49" s="137"/>
      <c r="W49" s="137"/>
      <c r="X49" s="137"/>
      <c r="Y49" s="139"/>
      <c r="Z49" s="139"/>
      <c r="AA49" s="165"/>
      <c r="AB49" s="57"/>
      <c r="AC49" s="146"/>
      <c r="AD49" s="146"/>
      <c r="AE49" s="146"/>
    </row>
    <row r="50" s="5" customFormat="1" ht="263" customHeight="1" spans="1:31">
      <c r="A50" s="58">
        <v>1</v>
      </c>
      <c r="B50" s="58" t="s">
        <v>245</v>
      </c>
      <c r="C50" s="58" t="s">
        <v>38</v>
      </c>
      <c r="D50" s="58" t="s">
        <v>146</v>
      </c>
      <c r="E50" s="58" t="s">
        <v>147</v>
      </c>
      <c r="F50" s="47" t="s">
        <v>246</v>
      </c>
      <c r="G50" s="75">
        <v>387</v>
      </c>
      <c r="H50" s="75">
        <f>I50+J50+K50+L50</f>
        <v>310</v>
      </c>
      <c r="I50" s="75"/>
      <c r="J50" s="75">
        <v>310</v>
      </c>
      <c r="K50" s="75"/>
      <c r="L50" s="75"/>
      <c r="M50" s="75">
        <v>310</v>
      </c>
      <c r="N50" s="106"/>
      <c r="O50" s="48" t="s">
        <v>247</v>
      </c>
      <c r="P50" s="33" t="s">
        <v>248</v>
      </c>
      <c r="Q50" s="57"/>
      <c r="R50" s="57">
        <v>1</v>
      </c>
      <c r="S50" s="129">
        <v>0.003</v>
      </c>
      <c r="T50" s="129">
        <v>0.0005</v>
      </c>
      <c r="U50" s="129">
        <v>0.0025</v>
      </c>
      <c r="V50" s="129">
        <v>0.0075</v>
      </c>
      <c r="W50" s="129">
        <v>0.001</v>
      </c>
      <c r="X50" s="129">
        <v>0.0065</v>
      </c>
      <c r="Y50" s="57" t="s">
        <v>152</v>
      </c>
      <c r="Z50" s="57" t="s">
        <v>94</v>
      </c>
      <c r="AA50" s="164">
        <v>45571</v>
      </c>
      <c r="AB50" s="57"/>
      <c r="AC50" s="148"/>
      <c r="AD50" s="148"/>
      <c r="AE50" s="148"/>
    </row>
    <row r="51" s="5" customFormat="1" ht="228" customHeight="1" spans="1:31">
      <c r="A51" s="58">
        <v>2</v>
      </c>
      <c r="B51" s="58" t="s">
        <v>249</v>
      </c>
      <c r="C51" s="58" t="s">
        <v>38</v>
      </c>
      <c r="D51" s="58" t="s">
        <v>146</v>
      </c>
      <c r="E51" s="58" t="s">
        <v>154</v>
      </c>
      <c r="F51" s="47" t="s">
        <v>250</v>
      </c>
      <c r="G51" s="75">
        <v>368</v>
      </c>
      <c r="H51" s="75">
        <f>I51+J51+K51+L51</f>
        <v>295</v>
      </c>
      <c r="I51" s="75"/>
      <c r="J51" s="75">
        <v>295</v>
      </c>
      <c r="K51" s="75"/>
      <c r="L51" s="75"/>
      <c r="M51" s="75">
        <v>295</v>
      </c>
      <c r="N51" s="106"/>
      <c r="O51" s="48" t="s">
        <v>251</v>
      </c>
      <c r="P51" s="33" t="s">
        <v>252</v>
      </c>
      <c r="Q51" s="57"/>
      <c r="R51" s="57" t="s">
        <v>253</v>
      </c>
      <c r="S51" s="129">
        <v>0.004</v>
      </c>
      <c r="T51" s="129">
        <v>0.0005</v>
      </c>
      <c r="U51" s="129">
        <v>0.0035</v>
      </c>
      <c r="V51" s="129">
        <v>0.008</v>
      </c>
      <c r="W51" s="129">
        <v>0.001</v>
      </c>
      <c r="X51" s="129">
        <v>0.007</v>
      </c>
      <c r="Y51" s="57" t="s">
        <v>152</v>
      </c>
      <c r="Z51" s="57" t="s">
        <v>94</v>
      </c>
      <c r="AA51" s="166">
        <v>45566</v>
      </c>
      <c r="AB51" s="57"/>
      <c r="AC51" s="148"/>
      <c r="AD51" s="148"/>
      <c r="AE51" s="148"/>
    </row>
    <row r="52" s="5" customFormat="1" ht="47" customHeight="1" spans="1:31">
      <c r="A52" s="68" t="s">
        <v>254</v>
      </c>
      <c r="B52" s="68"/>
      <c r="C52" s="68"/>
      <c r="D52" s="68"/>
      <c r="E52" s="69"/>
      <c r="F52" s="70"/>
      <c r="G52" s="71">
        <f t="shared" ref="G52:M52" si="21">SUM(G53:G57)</f>
        <v>1233</v>
      </c>
      <c r="H52" s="71">
        <f t="shared" si="21"/>
        <v>989</v>
      </c>
      <c r="I52" s="71">
        <f t="shared" si="21"/>
        <v>210</v>
      </c>
      <c r="J52" s="71">
        <f t="shared" si="21"/>
        <v>779</v>
      </c>
      <c r="K52" s="71">
        <f t="shared" si="21"/>
        <v>0</v>
      </c>
      <c r="L52" s="71">
        <f t="shared" si="21"/>
        <v>0</v>
      </c>
      <c r="M52" s="71">
        <f t="shared" si="21"/>
        <v>989</v>
      </c>
      <c r="N52" s="106"/>
      <c r="O52" s="48"/>
      <c r="P52" s="48"/>
      <c r="Q52" s="57"/>
      <c r="R52" s="57"/>
      <c r="S52" s="58"/>
      <c r="T52" s="58"/>
      <c r="U52" s="129"/>
      <c r="V52" s="129"/>
      <c r="W52" s="129"/>
      <c r="X52" s="129"/>
      <c r="Y52" s="57"/>
      <c r="Z52" s="57"/>
      <c r="AA52" s="167"/>
      <c r="AB52" s="57"/>
      <c r="AC52" s="16"/>
      <c r="AD52" s="16"/>
      <c r="AE52" s="16"/>
    </row>
    <row r="53" s="4" customFormat="1" ht="160" customHeight="1" spans="1:31">
      <c r="A53" s="54">
        <v>1</v>
      </c>
      <c r="B53" s="57" t="s">
        <v>255</v>
      </c>
      <c r="C53" s="57" t="s">
        <v>38</v>
      </c>
      <c r="D53" s="73" t="s">
        <v>59</v>
      </c>
      <c r="E53" s="57" t="s">
        <v>114</v>
      </c>
      <c r="F53" s="77" t="s">
        <v>256</v>
      </c>
      <c r="G53" s="78">
        <v>368</v>
      </c>
      <c r="H53" s="75">
        <f>I53+J53+K53+L53</f>
        <v>295</v>
      </c>
      <c r="I53" s="78"/>
      <c r="J53" s="78">
        <v>295</v>
      </c>
      <c r="K53" s="78"/>
      <c r="L53" s="78"/>
      <c r="M53" s="75">
        <v>295</v>
      </c>
      <c r="N53" s="107"/>
      <c r="O53" s="40" t="s">
        <v>257</v>
      </c>
      <c r="P53" s="40" t="s">
        <v>258</v>
      </c>
      <c r="Q53" s="140"/>
      <c r="R53" s="57">
        <v>1</v>
      </c>
      <c r="S53" s="129">
        <f>T53+U53</f>
        <v>0.0056</v>
      </c>
      <c r="T53" s="129">
        <v>0.0015</v>
      </c>
      <c r="U53" s="129">
        <v>0.0041</v>
      </c>
      <c r="V53" s="129">
        <f>W53+X53</f>
        <v>0.0152</v>
      </c>
      <c r="W53" s="129">
        <v>0.004</v>
      </c>
      <c r="X53" s="129">
        <v>0.0112</v>
      </c>
      <c r="Y53" s="57" t="s">
        <v>49</v>
      </c>
      <c r="Z53" s="57" t="s">
        <v>112</v>
      </c>
      <c r="AA53" s="164">
        <v>45574</v>
      </c>
      <c r="AB53" s="168"/>
      <c r="AC53" s="148"/>
      <c r="AD53" s="148"/>
      <c r="AE53" s="148"/>
    </row>
    <row r="54" s="4" customFormat="1" ht="215" customHeight="1" spans="1:31">
      <c r="A54" s="54">
        <v>2</v>
      </c>
      <c r="B54" s="57" t="s">
        <v>259</v>
      </c>
      <c r="C54" s="57" t="s">
        <v>38</v>
      </c>
      <c r="D54" s="73" t="s">
        <v>59</v>
      </c>
      <c r="E54" s="57" t="s">
        <v>260</v>
      </c>
      <c r="F54" s="40" t="s">
        <v>261</v>
      </c>
      <c r="G54" s="75">
        <v>180</v>
      </c>
      <c r="H54" s="75">
        <f>I54+J54+K54+L54</f>
        <v>144</v>
      </c>
      <c r="I54" s="75"/>
      <c r="J54" s="75">
        <v>144</v>
      </c>
      <c r="K54" s="75"/>
      <c r="L54" s="75"/>
      <c r="M54" s="75">
        <f>G54*0.8</f>
        <v>144</v>
      </c>
      <c r="N54" s="107" t="s">
        <v>262</v>
      </c>
      <c r="O54" s="107" t="s">
        <v>263</v>
      </c>
      <c r="P54" s="107" t="s">
        <v>264</v>
      </c>
      <c r="Q54" s="76"/>
      <c r="R54" s="57">
        <v>1</v>
      </c>
      <c r="S54" s="72">
        <v>0.004</v>
      </c>
      <c r="T54" s="72">
        <v>0.0001</v>
      </c>
      <c r="U54" s="138">
        <v>0.0039</v>
      </c>
      <c r="V54" s="138">
        <v>0.0126</v>
      </c>
      <c r="W54" s="138">
        <v>0.0002</v>
      </c>
      <c r="X54" s="138">
        <v>0.0124</v>
      </c>
      <c r="Y54" s="57" t="s">
        <v>152</v>
      </c>
      <c r="Z54" s="57" t="s">
        <v>79</v>
      </c>
      <c r="AA54" s="166">
        <v>45569</v>
      </c>
      <c r="AB54" s="57"/>
      <c r="AC54" s="148"/>
      <c r="AD54" s="148"/>
      <c r="AE54" s="148"/>
    </row>
    <row r="55" s="4" customFormat="1" ht="185" customHeight="1" spans="1:31">
      <c r="A55" s="54">
        <v>3</v>
      </c>
      <c r="B55" s="58" t="s">
        <v>265</v>
      </c>
      <c r="C55" s="58" t="s">
        <v>38</v>
      </c>
      <c r="D55" s="79" t="s">
        <v>266</v>
      </c>
      <c r="E55" s="58" t="s">
        <v>267</v>
      </c>
      <c r="F55" s="47" t="s">
        <v>268</v>
      </c>
      <c r="G55" s="80">
        <v>260</v>
      </c>
      <c r="H55" s="75">
        <f>I55+J55+K55+L55</f>
        <v>210</v>
      </c>
      <c r="I55" s="80">
        <v>210</v>
      </c>
      <c r="J55" s="80"/>
      <c r="K55" s="80"/>
      <c r="L55" s="80"/>
      <c r="M55" s="80">
        <v>210</v>
      </c>
      <c r="N55" s="108"/>
      <c r="O55" s="109" t="s">
        <v>269</v>
      </c>
      <c r="P55" s="86" t="s">
        <v>270</v>
      </c>
      <c r="Q55" s="56"/>
      <c r="R55" s="58">
        <v>4</v>
      </c>
      <c r="S55" s="72">
        <v>0.0054</v>
      </c>
      <c r="T55" s="58">
        <v>0.0012</v>
      </c>
      <c r="U55" s="58">
        <v>0.0042</v>
      </c>
      <c r="V55" s="72">
        <v>0.0149</v>
      </c>
      <c r="W55" s="58">
        <v>0.0024</v>
      </c>
      <c r="X55" s="58">
        <v>0.0125</v>
      </c>
      <c r="Y55" s="74" t="s">
        <v>271</v>
      </c>
      <c r="Z55" s="74" t="s">
        <v>86</v>
      </c>
      <c r="AA55" s="159">
        <v>45566</v>
      </c>
      <c r="AB55" s="57"/>
      <c r="AC55" s="148"/>
      <c r="AD55" s="148"/>
      <c r="AE55" s="148"/>
    </row>
    <row r="56" s="5" customFormat="1" ht="128" customHeight="1" spans="1:31">
      <c r="A56" s="54">
        <v>4</v>
      </c>
      <c r="B56" s="58" t="s">
        <v>272</v>
      </c>
      <c r="C56" s="58" t="s">
        <v>38</v>
      </c>
      <c r="D56" s="74" t="s">
        <v>59</v>
      </c>
      <c r="E56" s="58" t="s">
        <v>273</v>
      </c>
      <c r="F56" s="47" t="s">
        <v>274</v>
      </c>
      <c r="G56" s="75">
        <v>225</v>
      </c>
      <c r="H56" s="75">
        <f>I56+J56+K56+L56</f>
        <v>180</v>
      </c>
      <c r="I56" s="75"/>
      <c r="J56" s="75">
        <v>180</v>
      </c>
      <c r="K56" s="75"/>
      <c r="L56" s="75"/>
      <c r="M56" s="75">
        <v>180</v>
      </c>
      <c r="N56" s="106"/>
      <c r="O56" s="48" t="s">
        <v>275</v>
      </c>
      <c r="P56" s="48"/>
      <c r="Q56" s="57"/>
      <c r="R56" s="57">
        <v>1</v>
      </c>
      <c r="S56" s="129">
        <f t="shared" ref="S53:S57" si="22">T56+U56</f>
        <v>0.012</v>
      </c>
      <c r="T56" s="129">
        <v>0.0005</v>
      </c>
      <c r="U56" s="129">
        <v>0.0115</v>
      </c>
      <c r="V56" s="129">
        <f t="shared" ref="V53:V57" si="23">W56+X56</f>
        <v>0.0312</v>
      </c>
      <c r="W56" s="129">
        <v>0.0012</v>
      </c>
      <c r="X56" s="129">
        <v>0.03</v>
      </c>
      <c r="Y56" s="57" t="s">
        <v>152</v>
      </c>
      <c r="Z56" s="57" t="s">
        <v>94</v>
      </c>
      <c r="AA56" s="164">
        <v>45574</v>
      </c>
      <c r="AB56" s="57"/>
      <c r="AC56" s="148"/>
      <c r="AD56" s="148"/>
      <c r="AE56" s="148"/>
    </row>
    <row r="57" s="5" customFormat="1" ht="132" customHeight="1" spans="1:31">
      <c r="A57" s="54">
        <v>5</v>
      </c>
      <c r="B57" s="58" t="s">
        <v>276</v>
      </c>
      <c r="C57" s="58" t="s">
        <v>38</v>
      </c>
      <c r="D57" s="74" t="s">
        <v>59</v>
      </c>
      <c r="E57" s="58" t="s">
        <v>277</v>
      </c>
      <c r="F57" s="47" t="s">
        <v>278</v>
      </c>
      <c r="G57" s="75">
        <v>200</v>
      </c>
      <c r="H57" s="75">
        <f>I57+J57+K57+L57</f>
        <v>160</v>
      </c>
      <c r="I57" s="75"/>
      <c r="J57" s="75">
        <v>160</v>
      </c>
      <c r="K57" s="75"/>
      <c r="L57" s="75"/>
      <c r="M57" s="75">
        <v>160</v>
      </c>
      <c r="N57" s="106"/>
      <c r="O57" s="48" t="s">
        <v>279</v>
      </c>
      <c r="P57" s="48"/>
      <c r="Q57" s="57"/>
      <c r="R57" s="57">
        <v>1</v>
      </c>
      <c r="S57" s="129">
        <f t="shared" si="22"/>
        <v>0.0111</v>
      </c>
      <c r="T57" s="129">
        <v>0.0006</v>
      </c>
      <c r="U57" s="129">
        <v>0.0105</v>
      </c>
      <c r="V57" s="129">
        <f t="shared" si="23"/>
        <v>0.0237</v>
      </c>
      <c r="W57" s="129">
        <v>0.0012</v>
      </c>
      <c r="X57" s="129">
        <v>0.0225</v>
      </c>
      <c r="Y57" s="57" t="s">
        <v>152</v>
      </c>
      <c r="Z57" s="57" t="s">
        <v>94</v>
      </c>
      <c r="AA57" s="164">
        <v>45576</v>
      </c>
      <c r="AB57" s="57"/>
      <c r="AC57" s="148"/>
      <c r="AD57" s="148"/>
      <c r="AE57" s="148"/>
    </row>
    <row r="58" s="6" customFormat="1" ht="49" customHeight="1" spans="1:31">
      <c r="A58" s="68" t="s">
        <v>280</v>
      </c>
      <c r="B58" s="68"/>
      <c r="C58" s="68"/>
      <c r="D58" s="68"/>
      <c r="E58" s="69"/>
      <c r="F58" s="70"/>
      <c r="G58" s="71">
        <f t="shared" ref="G58:M58" si="24">G59</f>
        <v>40</v>
      </c>
      <c r="H58" s="71">
        <f t="shared" si="24"/>
        <v>40</v>
      </c>
      <c r="I58" s="71">
        <f t="shared" si="24"/>
        <v>0</v>
      </c>
      <c r="J58" s="71">
        <f t="shared" si="24"/>
        <v>0</v>
      </c>
      <c r="K58" s="71">
        <f t="shared" si="24"/>
        <v>0</v>
      </c>
      <c r="L58" s="71">
        <f t="shared" si="24"/>
        <v>40</v>
      </c>
      <c r="M58" s="71">
        <f t="shared" si="24"/>
        <v>40</v>
      </c>
      <c r="N58" s="110"/>
      <c r="O58" s="111"/>
      <c r="P58" s="111"/>
      <c r="Q58" s="135"/>
      <c r="R58" s="135"/>
      <c r="S58" s="141"/>
      <c r="T58" s="141"/>
      <c r="U58" s="137"/>
      <c r="V58" s="137"/>
      <c r="W58" s="137"/>
      <c r="X58" s="137"/>
      <c r="Y58" s="135"/>
      <c r="Z58" s="135"/>
      <c r="AA58" s="162"/>
      <c r="AB58" s="135"/>
      <c r="AC58" s="169"/>
      <c r="AD58" s="169"/>
      <c r="AE58" s="169"/>
    </row>
    <row r="59" s="7" customFormat="1" ht="365" customHeight="1" spans="1:31">
      <c r="A59" s="58">
        <v>1</v>
      </c>
      <c r="B59" s="58" t="s">
        <v>281</v>
      </c>
      <c r="C59" s="58" t="s">
        <v>127</v>
      </c>
      <c r="D59" s="58" t="s">
        <v>282</v>
      </c>
      <c r="E59" s="58" t="s">
        <v>283</v>
      </c>
      <c r="F59" s="48" t="s">
        <v>284</v>
      </c>
      <c r="G59" s="80">
        <v>40</v>
      </c>
      <c r="H59" s="80">
        <f>I59+J59+K59+L59</f>
        <v>40</v>
      </c>
      <c r="I59" s="80"/>
      <c r="J59" s="80"/>
      <c r="K59" s="80"/>
      <c r="L59" s="80">
        <v>40</v>
      </c>
      <c r="M59" s="80">
        <v>40</v>
      </c>
      <c r="N59" s="58" t="s">
        <v>285</v>
      </c>
      <c r="O59" s="48" t="s">
        <v>285</v>
      </c>
      <c r="P59" s="48" t="s">
        <v>286</v>
      </c>
      <c r="Q59" s="56"/>
      <c r="R59" s="58">
        <v>76</v>
      </c>
      <c r="S59" s="58">
        <v>1.28</v>
      </c>
      <c r="T59" s="58">
        <v>0.18</v>
      </c>
      <c r="U59" s="58">
        <v>1.1</v>
      </c>
      <c r="V59" s="58">
        <v>5.35</v>
      </c>
      <c r="W59" s="58">
        <v>0.35</v>
      </c>
      <c r="X59" s="58">
        <v>5</v>
      </c>
      <c r="Y59" s="58" t="s">
        <v>287</v>
      </c>
      <c r="Z59" s="58" t="s">
        <v>288</v>
      </c>
      <c r="AA59" s="159">
        <v>45566</v>
      </c>
      <c r="AB59" s="57"/>
      <c r="AC59" s="148"/>
      <c r="AD59" s="148"/>
      <c r="AE59" s="148"/>
    </row>
    <row r="60" s="3" customFormat="1" ht="44" customHeight="1" spans="1:31">
      <c r="A60" s="68" t="s">
        <v>289</v>
      </c>
      <c r="B60" s="68"/>
      <c r="C60" s="68"/>
      <c r="D60" s="68"/>
      <c r="E60" s="69"/>
      <c r="F60" s="70"/>
      <c r="G60" s="81">
        <f t="shared" ref="G60:M60" si="25">SUM(G61:G66)</f>
        <v>328.72</v>
      </c>
      <c r="H60" s="81">
        <f t="shared" si="25"/>
        <v>328.72</v>
      </c>
      <c r="I60" s="81">
        <f t="shared" si="25"/>
        <v>0</v>
      </c>
      <c r="J60" s="81">
        <f t="shared" si="25"/>
        <v>257.8</v>
      </c>
      <c r="K60" s="81">
        <f t="shared" si="25"/>
        <v>0</v>
      </c>
      <c r="L60" s="81">
        <f t="shared" si="25"/>
        <v>70.92</v>
      </c>
      <c r="M60" s="81">
        <f t="shared" si="25"/>
        <v>330.88</v>
      </c>
      <c r="N60" s="68"/>
      <c r="O60" s="70"/>
      <c r="P60" s="70"/>
      <c r="Q60" s="134"/>
      <c r="R60" s="69"/>
      <c r="S60" s="136"/>
      <c r="T60" s="136"/>
      <c r="U60" s="136"/>
      <c r="V60" s="136"/>
      <c r="W60" s="136"/>
      <c r="X60" s="136"/>
      <c r="Y60" s="69"/>
      <c r="Z60" s="69"/>
      <c r="AA60" s="165"/>
      <c r="AB60" s="57"/>
      <c r="AC60" s="146"/>
      <c r="AD60" s="146"/>
      <c r="AE60" s="146"/>
    </row>
    <row r="61" s="4" customFormat="1" ht="143" customHeight="1" spans="1:31">
      <c r="A61" s="54">
        <v>1</v>
      </c>
      <c r="B61" s="57" t="s">
        <v>290</v>
      </c>
      <c r="C61" s="82" t="s">
        <v>38</v>
      </c>
      <c r="D61" s="73" t="s">
        <v>59</v>
      </c>
      <c r="E61" s="57" t="s">
        <v>238</v>
      </c>
      <c r="F61" s="48" t="s">
        <v>291</v>
      </c>
      <c r="G61" s="75">
        <v>128.4</v>
      </c>
      <c r="H61" s="75">
        <f>I61+J61+K61+L61</f>
        <v>128.4</v>
      </c>
      <c r="I61" s="75"/>
      <c r="J61" s="75">
        <v>128.4</v>
      </c>
      <c r="K61" s="75"/>
      <c r="L61" s="75"/>
      <c r="M61" s="75">
        <f>G61</f>
        <v>128.4</v>
      </c>
      <c r="N61" s="112"/>
      <c r="O61" s="48" t="s">
        <v>292</v>
      </c>
      <c r="P61" s="48" t="s">
        <v>293</v>
      </c>
      <c r="Q61" s="76"/>
      <c r="R61" s="57">
        <v>71</v>
      </c>
      <c r="S61" s="129">
        <f>T61+U61</f>
        <v>0.0166</v>
      </c>
      <c r="T61" s="129">
        <v>0.0166</v>
      </c>
      <c r="U61" s="129"/>
      <c r="V61" s="129">
        <f>W61</f>
        <v>0.033</v>
      </c>
      <c r="W61" s="138">
        <v>0.033</v>
      </c>
      <c r="X61" s="138"/>
      <c r="Y61" s="57" t="s">
        <v>294</v>
      </c>
      <c r="Z61" s="57" t="s">
        <v>294</v>
      </c>
      <c r="AA61" s="164">
        <v>45572</v>
      </c>
      <c r="AB61" s="57"/>
      <c r="AC61" s="148"/>
      <c r="AD61" s="148"/>
      <c r="AE61" s="148"/>
    </row>
    <row r="62" s="4" customFormat="1" ht="147" customHeight="1" spans="1:31">
      <c r="A62" s="54">
        <v>2</v>
      </c>
      <c r="B62" s="57" t="s">
        <v>295</v>
      </c>
      <c r="C62" s="82" t="s">
        <v>38</v>
      </c>
      <c r="D62" s="73" t="s">
        <v>59</v>
      </c>
      <c r="E62" s="57" t="s">
        <v>238</v>
      </c>
      <c r="F62" s="40" t="s">
        <v>296</v>
      </c>
      <c r="G62" s="75">
        <v>69.4</v>
      </c>
      <c r="H62" s="75">
        <f>I62+J62+K62+L62</f>
        <v>69.4</v>
      </c>
      <c r="I62" s="75"/>
      <c r="J62" s="75">
        <v>43</v>
      </c>
      <c r="K62" s="75"/>
      <c r="L62" s="75">
        <v>26.4</v>
      </c>
      <c r="M62" s="75">
        <f>G62</f>
        <v>69.4</v>
      </c>
      <c r="N62" s="112"/>
      <c r="O62" s="48" t="s">
        <v>297</v>
      </c>
      <c r="P62" s="48" t="s">
        <v>298</v>
      </c>
      <c r="Q62" s="76"/>
      <c r="R62" s="57">
        <v>71</v>
      </c>
      <c r="S62" s="129">
        <f>T62</f>
        <v>0.1</v>
      </c>
      <c r="T62" s="129">
        <v>0.1</v>
      </c>
      <c r="U62" s="129"/>
      <c r="V62" s="129">
        <f>W62</f>
        <v>0.2</v>
      </c>
      <c r="W62" s="138">
        <v>0.2</v>
      </c>
      <c r="X62" s="138"/>
      <c r="Y62" s="57" t="s">
        <v>294</v>
      </c>
      <c r="Z62" s="57" t="s">
        <v>294</v>
      </c>
      <c r="AA62" s="164">
        <v>45572</v>
      </c>
      <c r="AB62" s="57"/>
      <c r="AC62" s="148"/>
      <c r="AD62" s="148"/>
      <c r="AE62" s="148"/>
    </row>
    <row r="63" s="4" customFormat="1" ht="228" customHeight="1" spans="1:31">
      <c r="A63" s="54">
        <v>3</v>
      </c>
      <c r="B63" s="57" t="s">
        <v>299</v>
      </c>
      <c r="C63" s="82" t="s">
        <v>38</v>
      </c>
      <c r="D63" s="73" t="s">
        <v>59</v>
      </c>
      <c r="E63" s="57" t="s">
        <v>300</v>
      </c>
      <c r="F63" s="40" t="s">
        <v>301</v>
      </c>
      <c r="G63" s="75">
        <v>21</v>
      </c>
      <c r="H63" s="75">
        <f>I63+J63+K63+L63</f>
        <v>21</v>
      </c>
      <c r="I63" s="75"/>
      <c r="J63" s="75">
        <v>21</v>
      </c>
      <c r="K63" s="75"/>
      <c r="L63" s="75"/>
      <c r="M63" s="75">
        <f>G63</f>
        <v>21</v>
      </c>
      <c r="N63" s="112"/>
      <c r="O63" s="48" t="s">
        <v>302</v>
      </c>
      <c r="P63" s="48" t="s">
        <v>303</v>
      </c>
      <c r="Q63" s="76"/>
      <c r="R63" s="57">
        <v>60</v>
      </c>
      <c r="S63" s="129">
        <f>T63</f>
        <v>0.007</v>
      </c>
      <c r="T63" s="129">
        <v>0.007</v>
      </c>
      <c r="U63" s="129"/>
      <c r="V63" s="129">
        <f>W63</f>
        <v>0.007</v>
      </c>
      <c r="W63" s="138">
        <v>0.007</v>
      </c>
      <c r="X63" s="138"/>
      <c r="Y63" s="57" t="s">
        <v>294</v>
      </c>
      <c r="Z63" s="57" t="s">
        <v>294</v>
      </c>
      <c r="AA63" s="164">
        <v>45572</v>
      </c>
      <c r="AB63" s="57"/>
      <c r="AC63" s="148"/>
      <c r="AD63" s="148"/>
      <c r="AE63" s="148"/>
    </row>
    <row r="64" s="4" customFormat="1" ht="228" customHeight="1" spans="1:31">
      <c r="A64" s="54">
        <v>4</v>
      </c>
      <c r="B64" s="58" t="s">
        <v>304</v>
      </c>
      <c r="C64" s="58" t="s">
        <v>38</v>
      </c>
      <c r="D64" s="58" t="s">
        <v>305</v>
      </c>
      <c r="E64" s="58" t="s">
        <v>306</v>
      </c>
      <c r="F64" s="40" t="s">
        <v>307</v>
      </c>
      <c r="G64" s="75">
        <v>45.6</v>
      </c>
      <c r="H64" s="75">
        <v>45.6</v>
      </c>
      <c r="I64" s="75"/>
      <c r="J64" s="75">
        <v>5.4</v>
      </c>
      <c r="K64" s="75"/>
      <c r="L64" s="75">
        <v>40.2</v>
      </c>
      <c r="M64" s="75">
        <v>45.6</v>
      </c>
      <c r="N64" s="112"/>
      <c r="O64" s="40" t="s">
        <v>308</v>
      </c>
      <c r="P64" s="48" t="s">
        <v>309</v>
      </c>
      <c r="Q64" s="76"/>
      <c r="R64" s="58">
        <v>71</v>
      </c>
      <c r="S64" s="58">
        <v>0.0076</v>
      </c>
      <c r="T64" s="58">
        <v>0.0009</v>
      </c>
      <c r="U64" s="58">
        <v>0.0067</v>
      </c>
      <c r="V64" s="58">
        <v>0.0076</v>
      </c>
      <c r="W64" s="58">
        <v>0.0009</v>
      </c>
      <c r="X64" s="58">
        <v>0.0067</v>
      </c>
      <c r="Y64" s="58" t="s">
        <v>310</v>
      </c>
      <c r="Z64" s="58" t="s">
        <v>310</v>
      </c>
      <c r="AA64" s="164">
        <v>45627</v>
      </c>
      <c r="AB64" s="57"/>
      <c r="AC64" s="148"/>
      <c r="AD64" s="148"/>
      <c r="AE64" s="148"/>
    </row>
    <row r="65" s="4" customFormat="1" ht="247" customHeight="1" spans="1:31">
      <c r="A65" s="54">
        <v>5</v>
      </c>
      <c r="B65" s="57" t="s">
        <v>311</v>
      </c>
      <c r="C65" s="82" t="s">
        <v>38</v>
      </c>
      <c r="D65" s="73" t="s">
        <v>59</v>
      </c>
      <c r="E65" s="57" t="s">
        <v>238</v>
      </c>
      <c r="F65" s="48" t="s">
        <v>312</v>
      </c>
      <c r="G65" s="75">
        <v>60</v>
      </c>
      <c r="H65" s="75">
        <f>I65+J65+K65+L65</f>
        <v>60</v>
      </c>
      <c r="I65" s="75"/>
      <c r="J65" s="75">
        <v>60</v>
      </c>
      <c r="K65" s="75"/>
      <c r="L65" s="75"/>
      <c r="M65" s="75">
        <f>G65</f>
        <v>60</v>
      </c>
      <c r="N65" s="112"/>
      <c r="O65" s="48" t="s">
        <v>313</v>
      </c>
      <c r="P65" s="48" t="s">
        <v>314</v>
      </c>
      <c r="Q65" s="76"/>
      <c r="R65" s="57">
        <v>71</v>
      </c>
      <c r="S65" s="129">
        <f>T65</f>
        <v>0.02</v>
      </c>
      <c r="T65" s="129">
        <v>0.02</v>
      </c>
      <c r="U65" s="138"/>
      <c r="V65" s="138">
        <f>W65</f>
        <v>0.02</v>
      </c>
      <c r="W65" s="138">
        <v>0.02</v>
      </c>
      <c r="X65" s="138"/>
      <c r="Y65" s="57" t="s">
        <v>49</v>
      </c>
      <c r="Z65" s="57" t="s">
        <v>49</v>
      </c>
      <c r="AA65" s="164">
        <v>45572</v>
      </c>
      <c r="AB65" s="57"/>
      <c r="AC65" s="148"/>
      <c r="AD65" s="148"/>
      <c r="AE65" s="148"/>
    </row>
    <row r="66" s="4" customFormat="1" ht="140" customHeight="1" spans="1:31">
      <c r="A66" s="54">
        <v>6</v>
      </c>
      <c r="B66" s="57" t="s">
        <v>315</v>
      </c>
      <c r="C66" s="82" t="s">
        <v>38</v>
      </c>
      <c r="D66" s="73" t="s">
        <v>59</v>
      </c>
      <c r="E66" s="57" t="s">
        <v>238</v>
      </c>
      <c r="F66" s="48" t="s">
        <v>316</v>
      </c>
      <c r="G66" s="75">
        <v>4.32</v>
      </c>
      <c r="H66" s="75">
        <v>4.32</v>
      </c>
      <c r="I66" s="75"/>
      <c r="J66" s="75"/>
      <c r="K66" s="75"/>
      <c r="L66" s="75">
        <v>4.32</v>
      </c>
      <c r="M66" s="75">
        <v>6.48</v>
      </c>
      <c r="N66" s="112"/>
      <c r="O66" s="40" t="s">
        <v>317</v>
      </c>
      <c r="P66" s="48" t="s">
        <v>318</v>
      </c>
      <c r="Q66" s="76"/>
      <c r="R66" s="54">
        <v>3</v>
      </c>
      <c r="S66" s="138">
        <f>T66</f>
        <v>0.0006</v>
      </c>
      <c r="T66" s="138">
        <v>0.0006</v>
      </c>
      <c r="U66" s="138"/>
      <c r="V66" s="138">
        <f>W66</f>
        <v>0.0006</v>
      </c>
      <c r="W66" s="138">
        <v>0.0006</v>
      </c>
      <c r="X66" s="138"/>
      <c r="Y66" s="57" t="s">
        <v>319</v>
      </c>
      <c r="Z66" s="57" t="s">
        <v>319</v>
      </c>
      <c r="AA66" s="164">
        <v>45572</v>
      </c>
      <c r="AB66" s="57"/>
      <c r="AC66" s="148"/>
      <c r="AD66" s="148"/>
      <c r="AE66" s="148"/>
    </row>
    <row r="67" s="3" customFormat="1" ht="46" customHeight="1" spans="1:31">
      <c r="A67" s="68" t="s">
        <v>320</v>
      </c>
      <c r="B67" s="68"/>
      <c r="C67" s="68"/>
      <c r="D67" s="68"/>
      <c r="E67" s="69"/>
      <c r="F67" s="70"/>
      <c r="G67" s="81">
        <f t="shared" ref="G67:M67" si="26">G68</f>
        <v>112</v>
      </c>
      <c r="H67" s="81">
        <f t="shared" si="26"/>
        <v>112</v>
      </c>
      <c r="I67" s="81">
        <f t="shared" si="26"/>
        <v>112</v>
      </c>
      <c r="J67" s="81">
        <f t="shared" si="26"/>
        <v>0</v>
      </c>
      <c r="K67" s="81">
        <f t="shared" si="26"/>
        <v>0</v>
      </c>
      <c r="L67" s="81">
        <f t="shared" si="26"/>
        <v>0</v>
      </c>
      <c r="M67" s="81">
        <f t="shared" si="26"/>
        <v>112</v>
      </c>
      <c r="N67" s="68"/>
      <c r="O67" s="70"/>
      <c r="P67" s="70"/>
      <c r="Q67" s="134"/>
      <c r="R67" s="69"/>
      <c r="S67" s="136"/>
      <c r="T67" s="136"/>
      <c r="U67" s="136"/>
      <c r="V67" s="136"/>
      <c r="W67" s="136"/>
      <c r="X67" s="136"/>
      <c r="Y67" s="69"/>
      <c r="Z67" s="69"/>
      <c r="AA67" s="165"/>
      <c r="AB67" s="57"/>
      <c r="AC67" s="146"/>
      <c r="AD67" s="146"/>
      <c r="AE67" s="146"/>
    </row>
    <row r="68" s="4" customFormat="1" ht="129" customHeight="1" spans="1:31">
      <c r="A68" s="54">
        <v>1</v>
      </c>
      <c r="B68" s="57" t="s">
        <v>321</v>
      </c>
      <c r="C68" s="76" t="s">
        <v>127</v>
      </c>
      <c r="D68" s="73" t="s">
        <v>59</v>
      </c>
      <c r="E68" s="57" t="s">
        <v>238</v>
      </c>
      <c r="F68" s="40" t="s">
        <v>322</v>
      </c>
      <c r="G68" s="78">
        <v>112</v>
      </c>
      <c r="H68" s="78">
        <v>112</v>
      </c>
      <c r="I68" s="78">
        <v>112</v>
      </c>
      <c r="J68" s="78"/>
      <c r="K68" s="78"/>
      <c r="L68" s="78"/>
      <c r="M68" s="78">
        <v>112</v>
      </c>
      <c r="N68" s="112"/>
      <c r="O68" s="177"/>
      <c r="P68" s="177"/>
      <c r="Q68" s="76"/>
      <c r="R68" s="54">
        <v>71</v>
      </c>
      <c r="S68" s="138">
        <f>T68</f>
        <v>0.0285</v>
      </c>
      <c r="T68" s="138">
        <v>0.0285</v>
      </c>
      <c r="U68" s="138"/>
      <c r="V68" s="138">
        <f>W68</f>
        <v>0.0862</v>
      </c>
      <c r="W68" s="138">
        <v>0.0862</v>
      </c>
      <c r="X68" s="138"/>
      <c r="Y68" s="57" t="s">
        <v>271</v>
      </c>
      <c r="Z68" s="57" t="s">
        <v>271</v>
      </c>
      <c r="AA68" s="164">
        <v>45572</v>
      </c>
      <c r="AB68" s="57"/>
      <c r="AC68" s="148"/>
      <c r="AD68" s="148"/>
      <c r="AE68" s="148"/>
    </row>
    <row r="69" s="4" customFormat="1" ht="51" customHeight="1" spans="1:31">
      <c r="A69" s="68" t="s">
        <v>323</v>
      </c>
      <c r="B69" s="68"/>
      <c r="C69" s="68"/>
      <c r="D69" s="68"/>
      <c r="E69" s="69"/>
      <c r="F69" s="70"/>
      <c r="G69" s="173">
        <v>128.39</v>
      </c>
      <c r="H69" s="173">
        <v>128.39</v>
      </c>
      <c r="I69" s="81">
        <v>35.76</v>
      </c>
      <c r="J69" s="81">
        <v>61.43</v>
      </c>
      <c r="K69" s="173"/>
      <c r="L69" s="81">
        <v>31.2</v>
      </c>
      <c r="M69" s="173">
        <v>157</v>
      </c>
      <c r="N69" s="112"/>
      <c r="O69" s="177"/>
      <c r="P69" s="177"/>
      <c r="Q69" s="76"/>
      <c r="R69" s="54"/>
      <c r="S69" s="138"/>
      <c r="T69" s="138"/>
      <c r="U69" s="138"/>
      <c r="V69" s="138"/>
      <c r="W69" s="138"/>
      <c r="X69" s="138"/>
      <c r="Y69" s="57" t="s">
        <v>49</v>
      </c>
      <c r="Z69" s="57" t="s">
        <v>49</v>
      </c>
      <c r="AA69" s="180"/>
      <c r="AB69" s="57"/>
      <c r="AC69" s="148"/>
      <c r="AD69" s="148"/>
      <c r="AE69" s="148"/>
    </row>
    <row r="70" s="8" customFormat="1" ht="51" customHeight="1" spans="1:31">
      <c r="A70" s="9"/>
      <c r="B70" s="8"/>
      <c r="C70" s="8"/>
      <c r="D70" s="8"/>
      <c r="E70" s="174"/>
      <c r="F70" s="175"/>
      <c r="G70" s="176"/>
      <c r="H70" s="176"/>
      <c r="I70" s="176"/>
      <c r="J70" s="176"/>
      <c r="K70" s="176"/>
      <c r="L70" s="176"/>
      <c r="M70" s="176"/>
      <c r="N70" s="178"/>
      <c r="O70" s="175"/>
      <c r="P70" s="175"/>
      <c r="R70" s="174"/>
      <c r="S70" s="179"/>
      <c r="T70" s="179"/>
      <c r="U70" s="179"/>
      <c r="V70" s="179"/>
      <c r="W70" s="179"/>
      <c r="X70" s="179"/>
      <c r="Y70" s="174"/>
      <c r="Z70" s="174"/>
      <c r="AA70" s="181"/>
      <c r="AB70" s="182"/>
      <c r="AC70" s="182"/>
      <c r="AD70" s="182"/>
      <c r="AE70" s="182"/>
    </row>
    <row r="71" ht="51" customHeight="1" spans="16:16">
      <c r="P71" s="11" t="s">
        <v>324</v>
      </c>
    </row>
    <row r="72" ht="51" customHeight="1"/>
    <row r="73" ht="51" customHeight="1"/>
    <row r="74" ht="51" customHeight="1"/>
    <row r="75" ht="51" customHeight="1"/>
    <row r="76" ht="51" customHeight="1"/>
    <row r="77" ht="51" customHeight="1"/>
    <row r="78" ht="51" customHeight="1"/>
    <row r="79" ht="51" customHeight="1"/>
    <row r="80" ht="51" customHeight="1"/>
    <row r="81" ht="51" customHeight="1"/>
  </sheetData>
  <autoFilter xmlns:etc="http://www.wps.cn/officeDocument/2017/etCustomData" ref="A2:AT69" etc:filterBottomFollowUsedRange="0">
    <extLst/>
  </autoFilter>
  <mergeCells count="49">
    <mergeCell ref="A1:AB1"/>
    <mergeCell ref="O2:X2"/>
    <mergeCell ref="Q3:R3"/>
    <mergeCell ref="S3:U3"/>
    <mergeCell ref="V3:X3"/>
    <mergeCell ref="A6:F6"/>
    <mergeCell ref="A7:F7"/>
    <mergeCell ref="A8:F8"/>
    <mergeCell ref="A20:F20"/>
    <mergeCell ref="A28:F28"/>
    <mergeCell ref="A32:F32"/>
    <mergeCell ref="A37:F37"/>
    <mergeCell ref="A44:F44"/>
    <mergeCell ref="A46:F46"/>
    <mergeCell ref="A48:F48"/>
    <mergeCell ref="A49:F49"/>
    <mergeCell ref="A52:F52"/>
    <mergeCell ref="A58:F58"/>
    <mergeCell ref="A60:F60"/>
    <mergeCell ref="A67:F67"/>
    <mergeCell ref="A69:F69"/>
    <mergeCell ref="A2:A5"/>
    <mergeCell ref="B2:B5"/>
    <mergeCell ref="C2:C5"/>
    <mergeCell ref="D2:D5"/>
    <mergeCell ref="E2:E5"/>
    <mergeCell ref="F2:F5"/>
    <mergeCell ref="G2:G5"/>
    <mergeCell ref="H2:H5"/>
    <mergeCell ref="I2:I5"/>
    <mergeCell ref="J2:J5"/>
    <mergeCell ref="K2:K5"/>
    <mergeCell ref="L2:L5"/>
    <mergeCell ref="M2:M5"/>
    <mergeCell ref="N2:N5"/>
    <mergeCell ref="O3:O5"/>
    <mergeCell ref="P3:P5"/>
    <mergeCell ref="Q4:Q5"/>
    <mergeCell ref="R4:R5"/>
    <mergeCell ref="S4:S5"/>
    <mergeCell ref="T4:T5"/>
    <mergeCell ref="U4:U5"/>
    <mergeCell ref="V4:V5"/>
    <mergeCell ref="W4:W5"/>
    <mergeCell ref="X4:X5"/>
    <mergeCell ref="Y2:Y5"/>
    <mergeCell ref="Z2:Z5"/>
    <mergeCell ref="AA2:AA5"/>
    <mergeCell ref="AB2:AB5"/>
  </mergeCells>
  <printOptions horizontalCentered="1" verticalCentered="1"/>
  <pageMargins left="0.550694444444444" right="0.432638888888889" top="0.751388888888889" bottom="0.472222222222222" header="0.298611111111111" footer="0.298611111111111"/>
  <pageSetup paperSize="8" scale="50" fitToHeight="0" orientation="landscape" horizontalDpi="600"/>
  <headerFooter>
    <oddFooter>&amp;C&amp;"仿宋_GB2312"&amp;16第 &amp;P 页，共 &amp;N 页</oddFooter>
  </headerFooter>
  <ignoredErrors>
    <ignoredError sqref="R51 T9:X9 S15:U15 W15:X15" numberStoredAsText="1"/>
    <ignoredError sqref="V15" numberStoredAsText="1" formula="1"/>
    <ignoredError sqref="H60 H58 H52 H44:H46 H37 H32 H28 H20 H30"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左左</cp:lastModifiedBy>
  <dcterms:created xsi:type="dcterms:W3CDTF">2006-09-16T00:00:00Z</dcterms:created>
  <dcterms:modified xsi:type="dcterms:W3CDTF">2025-02-24T02:16:08Z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80F187E2AFC94F8786116E492203128D_12</vt:lpwstr>
  </property>
  <property fmtid="{D5CDD505-2E9C-101B-9397-08002B2CF9AE}" pid="3" name="KSOProductBuildVer">
    <vt:lpwstr>2052-12.1.0.19770</vt:lpwstr>
  </property>
</Properties>
</file>